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95" activeTab="1"/>
  </bookViews>
  <sheets>
    <sheet name=" RIM gesamt 30.06" sheetId="1" r:id="rId1"/>
    <sheet name=" RIM gesamt 31.12" sheetId="2" r:id="rId2"/>
    <sheet name=" RIM OB 30.06" sheetId="3" r:id="rId3"/>
    <sheet name=" RIM OB 31.12" sheetId="4" r:id="rId4"/>
    <sheet name=" RIM SO 30.06" sheetId="5" r:id="rId5"/>
    <sheet name=" RIM SO 31.12" sheetId="6" r:id="rId6"/>
    <sheet name=" RIM ENG 30.06" sheetId="7" r:id="rId7"/>
    <sheet name=" RIM ENG 31.12 " sheetId="8" r:id="rId8"/>
    <sheet name=" RIM EUS 30.06" sheetId="9" r:id="rId9"/>
    <sheet name=" RIM EUS 31.12" sheetId="10" r:id="rId10"/>
    <sheet name="RIM Ratingen 30.06" sheetId="11" r:id="rId11"/>
    <sheet name="RIM Ratingen 31.12" sheetId="12" r:id="rId12"/>
    <sheet name="RIM BG 30.06" sheetId="13" r:id="rId13"/>
    <sheet name="RIM BG 31.12" sheetId="14" r:id="rId14"/>
  </sheets>
  <definedNames/>
  <calcPr fullCalcOnLoad="1"/>
</workbook>
</file>

<file path=xl/sharedStrings.xml><?xml version="1.0" encoding="utf-8"?>
<sst xmlns="http://schemas.openxmlformats.org/spreadsheetml/2006/main" count="609" uniqueCount="124">
  <si>
    <t xml:space="preserve">Besucherzahlen </t>
  </si>
  <si>
    <t>Eintrittserlöse</t>
  </si>
  <si>
    <t>Museum</t>
  </si>
  <si>
    <t>1. Zahlende Besucher</t>
  </si>
  <si>
    <t>RIM Oberhausen</t>
  </si>
  <si>
    <t>RIM Solingen</t>
  </si>
  <si>
    <t>RIM Engelskirchen</t>
  </si>
  <si>
    <t>RIM Euskirchen</t>
  </si>
  <si>
    <t>RIM Ratingen</t>
  </si>
  <si>
    <t>RIM Bergisch Gladbach</t>
  </si>
  <si>
    <t>Zwischensumme I</t>
  </si>
  <si>
    <t>2. Kostenfreier Zutritt</t>
  </si>
  <si>
    <t>Zwischensumme II</t>
  </si>
  <si>
    <t>Gesamt</t>
  </si>
  <si>
    <t>Artikel Bezeichnung</t>
  </si>
  <si>
    <t>Erwachsene Einzeleintritt</t>
  </si>
  <si>
    <t>Erwachsene Gruppeneintritt</t>
  </si>
  <si>
    <t>Kinder/Jug. Gruppeneintritt</t>
  </si>
  <si>
    <t>Geburtstag Teilnehmer: die Eintritte sind in der Pauschale enthalten</t>
  </si>
  <si>
    <t>Raumvermietung</t>
  </si>
  <si>
    <t>Raumvermietung: die Eintritte sind in der zu zahlenden Pauschale enthalten</t>
  </si>
  <si>
    <t>So.Veran./Mus.Fest</t>
  </si>
  <si>
    <t>Schüler</t>
  </si>
  <si>
    <t>Workshopsteilnehmer: die Eintritte sind in der Pauschale enthalten</t>
  </si>
  <si>
    <t>2. Kostenfreier Zutritt für:</t>
  </si>
  <si>
    <t>Kind./Jug. Einzeleintritt</t>
  </si>
  <si>
    <t>Lehrer Busfahrer Begleiter</t>
  </si>
  <si>
    <t>Presse</t>
  </si>
  <si>
    <t>LVR-Mitarbeiter</t>
  </si>
  <si>
    <t>Kinder/Jugendliche Einzeleintritt</t>
  </si>
  <si>
    <t>Kinder/Jugendliche Gruppeneintritt</t>
  </si>
  <si>
    <t>Workshopteilnehmer: die Eintritte sind in der Pauschale enthalten</t>
  </si>
  <si>
    <t>Kindergeb. Erwachsene</t>
  </si>
  <si>
    <t>Sonderveranstaltung</t>
  </si>
  <si>
    <t>Vorträge</t>
  </si>
  <si>
    <t>Exkursionen (o.Karte)</t>
  </si>
  <si>
    <t>Sonderveranstaltung./Museum</t>
  </si>
  <si>
    <t xml:space="preserve">Kinder/Jug.Einzeleintritt </t>
  </si>
  <si>
    <t xml:space="preserve">Schüler </t>
  </si>
  <si>
    <t>Förderverein</t>
  </si>
  <si>
    <t>NRW Stiftung</t>
  </si>
  <si>
    <t>Sponsoren</t>
  </si>
  <si>
    <t xml:space="preserve">Rheinland Kultur </t>
  </si>
  <si>
    <t>Veranstaltungen</t>
  </si>
  <si>
    <t>Sonderveranstaltungen</t>
  </si>
  <si>
    <t>Kinder unter 6 Jahr</t>
  </si>
  <si>
    <t>Kinder unter 6 Jahren zahlen keine Eintritte</t>
  </si>
  <si>
    <t>Kostenfreier Zutritt für  2 Begleitpersonen bei Schulklassenführungen</t>
  </si>
  <si>
    <t xml:space="preserve">NRW Stiftung </t>
  </si>
  <si>
    <t xml:space="preserve">ICOM </t>
  </si>
  <si>
    <t>VIP-Gäste</t>
  </si>
  <si>
    <t xml:space="preserve">VIP-Gäste </t>
  </si>
  <si>
    <t>Uni-Seminar mit Museumsdozenten</t>
  </si>
  <si>
    <t>Erwachs. Einzeleintritt</t>
  </si>
  <si>
    <t>Erwachs. Gruppeneintritt</t>
  </si>
  <si>
    <t xml:space="preserve">Presse </t>
  </si>
  <si>
    <t>Kinder/ Jugendliche Einzeleintritt</t>
  </si>
  <si>
    <t>Kinder/ Jugendliche Gruppeneintritt</t>
  </si>
  <si>
    <t>Schwerbehinderte Einzeleintritt</t>
  </si>
  <si>
    <t xml:space="preserve">Familienkarte </t>
  </si>
  <si>
    <t>Verbund RIM's</t>
  </si>
  <si>
    <t>Erwachsene Einzeleintritt Behrensbau</t>
  </si>
  <si>
    <t>Erwachsene Einzeleintritt So. Ausst.</t>
  </si>
  <si>
    <t>Erwachsene Gruppeneintritt So. Aussst.</t>
  </si>
  <si>
    <t>Kinder/ Jugendliche Einzeleintritt So. Ausst.</t>
  </si>
  <si>
    <t>Kinder/ Jugendliche Gruppeneintritt So. Ausst.</t>
  </si>
  <si>
    <t>Schwerbehinderte Einzeleintritt So. Ausst.</t>
  </si>
  <si>
    <t>Familienkarte So. Ausst.</t>
  </si>
  <si>
    <t>Erwachsene Einzeleintritt Kombi</t>
  </si>
  <si>
    <t>Erwachsene Gruppeneintritt Kombi</t>
  </si>
  <si>
    <t>Kinder/ Jugendliche Einzeleintritt Kombi</t>
  </si>
  <si>
    <t>Kinder/ Jugendliche Gruppeneintritt Kombi</t>
  </si>
  <si>
    <t>Schwerbehinderte Einzeleintritt Kombi</t>
  </si>
  <si>
    <t>Familienkarte Kombi</t>
  </si>
  <si>
    <t>01.01. – 30.06.2004</t>
  </si>
  <si>
    <t>01.01. – 30.06.2003</t>
  </si>
  <si>
    <t>Besucher</t>
  </si>
  <si>
    <t>01.01. – 31.12.2004</t>
  </si>
  <si>
    <t>01.01. – 31.12.2003</t>
  </si>
  <si>
    <t>Erwachs.Einzeleintr.</t>
  </si>
  <si>
    <t>Erwachs. Gruppen.</t>
  </si>
  <si>
    <t>Ki.Jug. Einzeleintr.</t>
  </si>
  <si>
    <t>Ki.Jug. Gruppeneintr.</t>
  </si>
  <si>
    <t>Ermäßigt</t>
  </si>
  <si>
    <t>Gruppeneintritt Schüler</t>
  </si>
  <si>
    <t>Fam. Karte 2 Erw. + 2 Ki.</t>
  </si>
  <si>
    <t xml:space="preserve">Fam. Karte </t>
  </si>
  <si>
    <t>Jahreskarte</t>
  </si>
  <si>
    <t>Erwachs. Jazzveranstaltung</t>
  </si>
  <si>
    <t>Verbundk.     Sonderausst.</t>
  </si>
  <si>
    <t>Erw. Einzel.  Sonderausst .</t>
  </si>
  <si>
    <t>Erw. Grupp.  Sonderausst.</t>
  </si>
  <si>
    <t>Ki.Jug.Einzel.Sonderausst.</t>
  </si>
  <si>
    <t>Ki.Jug.Grupp.Sonderausst.</t>
  </si>
  <si>
    <t>Ermäßigt      Sonderausst.</t>
  </si>
  <si>
    <t>Familienkart.Sonderausst.</t>
  </si>
  <si>
    <t>Erwachs.     Kombikarte</t>
  </si>
  <si>
    <t>Fam. Kombik. Sonderausst.</t>
  </si>
  <si>
    <t>Familienkarte</t>
  </si>
  <si>
    <t>Ki. Jug. Einzeleintritt</t>
  </si>
  <si>
    <t>Ki. Jug. Gruppeneintritt</t>
  </si>
  <si>
    <t>Zuschlag</t>
  </si>
  <si>
    <t>Verbundk. Sonderausst.</t>
  </si>
  <si>
    <t>Erwachs. Sonderausst. Einzel.</t>
  </si>
  <si>
    <t>Erwachs. Sonderausst. Grupp.</t>
  </si>
  <si>
    <t>Ki.Jug.     Sonderausst. Einzel.</t>
  </si>
  <si>
    <t>Ki.Jug.     Sonderausst. Grupp.</t>
  </si>
  <si>
    <t>Ermäßigt  Sonderausst.</t>
  </si>
  <si>
    <t>Fam.Karte Sonderausst.</t>
  </si>
  <si>
    <t>Erwachs. Kombikarte</t>
  </si>
  <si>
    <t>Fam. Kombikarte Sonderausst.</t>
  </si>
  <si>
    <t>Erwachs.Einzel.ohne Führung</t>
  </si>
  <si>
    <t>Ermäßigt  Einzeleintritt</t>
  </si>
  <si>
    <t>Zuschlag Sonderausst.</t>
  </si>
  <si>
    <t>Erw. Einzel.       Sonderausst.</t>
  </si>
  <si>
    <t>Erw. Grupp.       Sonderausst.</t>
  </si>
  <si>
    <t>Ki.Jug. Einzel.   Sonderausst.</t>
  </si>
  <si>
    <t>Ki.Jug. Grupp.   Sonderausst.</t>
  </si>
  <si>
    <t>Ermäßigt          Sonderausst.</t>
  </si>
  <si>
    <t>Fam. Karte       Sonderausst.</t>
  </si>
  <si>
    <t>Erwachs.          Kombikarte</t>
  </si>
  <si>
    <t>Erwachs. mit Führung</t>
  </si>
  <si>
    <t>Familienkombikarte</t>
  </si>
  <si>
    <t>Famileinkarte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</si>
</sst>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[$-407]dddd\,\ d\.\ mmmm\ yyyy"/>
    <numFmt numFmtId="174" formatCode="[$-407]d/\ mmm/;@"/>
    <numFmt numFmtId="175" formatCode="[$-407]mmmm\ yy;@"/>
    <numFmt numFmtId="176" formatCode="[$-407]d/\ mmmm\ yyyy;@"/>
    <numFmt numFmtId="177" formatCode="#,##0.00\ [$€-1]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\ [$€-1]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174" fontId="7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177" fontId="8" fillId="0" borderId="7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177" fontId="4" fillId="0" borderId="2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77" fontId="8" fillId="0" borderId="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6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177" fontId="8" fillId="0" borderId="6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9" xfId="0" applyBorder="1" applyAlignment="1">
      <alignment/>
    </xf>
    <xf numFmtId="177" fontId="8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 quotePrefix="1">
      <alignment horizontal="left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6" fillId="0" borderId="11" xfId="0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177" fontId="8" fillId="0" borderId="12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3" fontId="8" fillId="0" borderId="5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3" fontId="8" fillId="0" borderId="13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lef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workbookViewId="0" topLeftCell="A1">
      <selection activeCell="B18" sqref="B18:E18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2</v>
      </c>
      <c r="B3" s="3" t="s">
        <v>74</v>
      </c>
      <c r="C3" s="3" t="s">
        <v>74</v>
      </c>
      <c r="D3" s="3" t="s">
        <v>75</v>
      </c>
      <c r="E3" s="3" t="s">
        <v>75</v>
      </c>
    </row>
    <row r="4" spans="1:5" ht="26.25" customHeight="1">
      <c r="A4" s="4" t="s">
        <v>3</v>
      </c>
      <c r="B4" s="5"/>
      <c r="C4" s="6"/>
      <c r="D4" s="5"/>
      <c r="E4" s="6"/>
    </row>
    <row r="5" spans="1:5" ht="18.75" customHeight="1">
      <c r="A5" s="7" t="s">
        <v>4</v>
      </c>
      <c r="B5" s="8">
        <v>19620</v>
      </c>
      <c r="C5" s="9">
        <v>27544.2</v>
      </c>
      <c r="D5" s="8">
        <v>20436</v>
      </c>
      <c r="E5" s="9">
        <v>20710.74</v>
      </c>
    </row>
    <row r="6" spans="1:5" ht="18.75" customHeight="1">
      <c r="A6" s="7" t="s">
        <v>5</v>
      </c>
      <c r="B6" s="8">
        <v>12309</v>
      </c>
      <c r="C6" s="9">
        <v>12567</v>
      </c>
      <c r="D6" s="8">
        <v>11384</v>
      </c>
      <c r="E6" s="9">
        <v>8172</v>
      </c>
    </row>
    <row r="7" spans="1:5" ht="18.75" customHeight="1">
      <c r="A7" s="7" t="s">
        <v>6</v>
      </c>
      <c r="B7" s="8">
        <v>5478</v>
      </c>
      <c r="C7" s="9">
        <v>6747</v>
      </c>
      <c r="D7" s="8">
        <v>8313</v>
      </c>
      <c r="E7" s="9">
        <v>3878</v>
      </c>
    </row>
    <row r="8" spans="1:5" ht="18.75" customHeight="1">
      <c r="A8" s="7" t="s">
        <v>7</v>
      </c>
      <c r="B8" s="8">
        <v>18679</v>
      </c>
      <c r="C8" s="9">
        <v>19307.53</v>
      </c>
      <c r="D8" s="8">
        <v>18350.4</v>
      </c>
      <c r="E8" s="9">
        <v>15538</v>
      </c>
    </row>
    <row r="9" spans="1:5" ht="18.75" customHeight="1">
      <c r="A9" s="7" t="s">
        <v>8</v>
      </c>
      <c r="B9" s="8">
        <v>8957</v>
      </c>
      <c r="C9" s="9">
        <v>7775.8</v>
      </c>
      <c r="D9" s="8">
        <v>9241</v>
      </c>
      <c r="E9" s="9">
        <v>5809</v>
      </c>
    </row>
    <row r="10" spans="1:5" ht="18.75" customHeight="1" thickBot="1">
      <c r="A10" s="7" t="s">
        <v>9</v>
      </c>
      <c r="B10" s="8">
        <v>9467</v>
      </c>
      <c r="C10" s="9">
        <v>16845.2</v>
      </c>
      <c r="D10" s="8">
        <v>11262</v>
      </c>
      <c r="E10" s="9">
        <v>12664.8</v>
      </c>
    </row>
    <row r="11" spans="1:5" ht="21.75" customHeight="1" thickBot="1">
      <c r="A11" s="10" t="s">
        <v>10</v>
      </c>
      <c r="B11" s="11">
        <f>SUM(B5:B10)</f>
        <v>74510</v>
      </c>
      <c r="C11" s="12">
        <f>SUM(C5:C10)</f>
        <v>90786.73</v>
      </c>
      <c r="D11" s="11">
        <f>SUM(D5:D10)</f>
        <v>78986.4</v>
      </c>
      <c r="E11" s="12">
        <f>SUM(E5:E10)</f>
        <v>66772.54000000001</v>
      </c>
    </row>
    <row r="12" spans="1:5" ht="21.75" customHeight="1">
      <c r="A12" s="4" t="s">
        <v>11</v>
      </c>
      <c r="B12" s="13"/>
      <c r="C12" s="14"/>
      <c r="D12" s="13"/>
      <c r="E12" s="14"/>
    </row>
    <row r="13" spans="1:5" ht="18.75" customHeight="1">
      <c r="A13" s="7" t="s">
        <v>4</v>
      </c>
      <c r="B13" s="8">
        <v>252</v>
      </c>
      <c r="C13" s="9">
        <v>0</v>
      </c>
      <c r="D13" s="8">
        <v>580</v>
      </c>
      <c r="E13" s="9">
        <v>0</v>
      </c>
    </row>
    <row r="14" spans="1:5" ht="18.75" customHeight="1">
      <c r="A14" s="7" t="s">
        <v>5</v>
      </c>
      <c r="B14" s="8">
        <v>1015</v>
      </c>
      <c r="C14" s="9">
        <v>0</v>
      </c>
      <c r="D14" s="8">
        <v>1125</v>
      </c>
      <c r="E14" s="9">
        <v>0</v>
      </c>
    </row>
    <row r="15" spans="1:5" ht="18.75" customHeight="1">
      <c r="A15" s="7" t="s">
        <v>6</v>
      </c>
      <c r="B15" s="8">
        <v>250</v>
      </c>
      <c r="C15" s="9">
        <v>0</v>
      </c>
      <c r="D15" s="8">
        <v>350</v>
      </c>
      <c r="E15" s="9">
        <v>0</v>
      </c>
    </row>
    <row r="16" spans="1:5" ht="18.75" customHeight="1">
      <c r="A16" s="7" t="s">
        <v>7</v>
      </c>
      <c r="B16" s="8">
        <v>549</v>
      </c>
      <c r="C16" s="9">
        <v>0</v>
      </c>
      <c r="D16" s="8">
        <v>691</v>
      </c>
      <c r="E16" s="9">
        <v>0</v>
      </c>
    </row>
    <row r="17" spans="1:5" ht="18.75" customHeight="1">
      <c r="A17" s="7" t="s">
        <v>8</v>
      </c>
      <c r="B17" s="8">
        <v>550</v>
      </c>
      <c r="C17" s="9">
        <v>0</v>
      </c>
      <c r="D17" s="8">
        <v>450</v>
      </c>
      <c r="E17" s="9">
        <v>0</v>
      </c>
    </row>
    <row r="18" spans="1:5" ht="18.75" customHeight="1" thickBot="1">
      <c r="A18" s="7" t="s">
        <v>9</v>
      </c>
      <c r="B18" s="8">
        <v>807</v>
      </c>
      <c r="C18" s="9">
        <v>0</v>
      </c>
      <c r="D18" s="8">
        <v>896</v>
      </c>
      <c r="E18" s="9">
        <v>0</v>
      </c>
    </row>
    <row r="19" spans="1:5" ht="21.75" customHeight="1" thickBot="1">
      <c r="A19" s="10" t="s">
        <v>12</v>
      </c>
      <c r="B19" s="11">
        <f>SUM(B13:B18)</f>
        <v>3423</v>
      </c>
      <c r="C19" s="12">
        <f>SUM(C13:C18)</f>
        <v>0</v>
      </c>
      <c r="D19" s="11">
        <f>SUM(D13:D18)</f>
        <v>4092</v>
      </c>
      <c r="E19" s="12">
        <f>SUM(E13:E18)</f>
        <v>0</v>
      </c>
    </row>
    <row r="20" spans="1:5" s="17" customFormat="1" ht="21.75" customHeight="1" thickBot="1">
      <c r="A20" s="16" t="s">
        <v>13</v>
      </c>
      <c r="B20" s="11">
        <f>B19+B11</f>
        <v>77933</v>
      </c>
      <c r="C20" s="12">
        <f>C19+C11</f>
        <v>90786.73</v>
      </c>
      <c r="D20" s="11">
        <f>D19+D11</f>
        <v>83078.4</v>
      </c>
      <c r="E20" s="12">
        <f>E19+E11</f>
        <v>66772.54000000001</v>
      </c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98" r:id="rId1"/>
  <headerFooter alignWithMargins="0">
    <oddHeader>&amp;C&amp;"Arial,Fett"&amp;14Rheinisches Industriemuseum
(RIM)
 Gesamt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8"/>
  <sheetViews>
    <sheetView workbookViewId="0" topLeftCell="A25">
      <selection activeCell="B37" sqref="B37:E37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  <col min="6" max="6" width="25.5742187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77</v>
      </c>
      <c r="C3" s="3" t="s">
        <v>77</v>
      </c>
      <c r="D3" s="3" t="s">
        <v>78</v>
      </c>
      <c r="E3" s="3" t="s">
        <v>78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25" t="s">
        <v>111</v>
      </c>
      <c r="B5" s="8">
        <v>587</v>
      </c>
      <c r="C5" s="9">
        <v>559</v>
      </c>
      <c r="D5" s="37">
        <v>1662</v>
      </c>
      <c r="E5" s="9">
        <v>6535.5</v>
      </c>
    </row>
    <row r="6" spans="1:5" ht="24.75" customHeight="1">
      <c r="A6" s="25" t="s">
        <v>54</v>
      </c>
      <c r="B6" s="8">
        <v>4065</v>
      </c>
      <c r="C6" s="9">
        <v>13934.25</v>
      </c>
      <c r="D6" s="37">
        <v>4910</v>
      </c>
      <c r="E6" s="9">
        <v>17183.5</v>
      </c>
    </row>
    <row r="7" spans="1:5" ht="24.75" customHeight="1">
      <c r="A7" s="25" t="s">
        <v>99</v>
      </c>
      <c r="B7" s="8">
        <v>843</v>
      </c>
      <c r="C7" s="9">
        <v>863.75</v>
      </c>
      <c r="D7" s="37">
        <v>242</v>
      </c>
      <c r="E7" s="9">
        <v>512</v>
      </c>
    </row>
    <row r="8" spans="1:5" ht="24.75" customHeight="1">
      <c r="A8" s="25" t="s">
        <v>100</v>
      </c>
      <c r="B8" s="8">
        <v>1346</v>
      </c>
      <c r="C8" s="9">
        <v>1675.4</v>
      </c>
      <c r="D8" s="37">
        <v>1247</v>
      </c>
      <c r="E8" s="9">
        <v>1512</v>
      </c>
    </row>
    <row r="9" spans="1:5" ht="24.75" customHeight="1">
      <c r="A9" s="25" t="s">
        <v>112</v>
      </c>
      <c r="B9" s="8">
        <v>394</v>
      </c>
      <c r="C9" s="9">
        <v>1151.01</v>
      </c>
      <c r="D9" s="37">
        <v>487</v>
      </c>
      <c r="E9" s="9">
        <v>1303.5</v>
      </c>
    </row>
    <row r="10" spans="1:5" ht="24.75" customHeight="1">
      <c r="A10" s="25" t="s">
        <v>84</v>
      </c>
      <c r="B10" s="8">
        <v>2666</v>
      </c>
      <c r="C10" s="9">
        <v>2666</v>
      </c>
      <c r="D10" s="37"/>
      <c r="E10" s="9"/>
    </row>
    <row r="11" spans="1:5" ht="24.75" customHeight="1">
      <c r="A11" s="27" t="s">
        <v>98</v>
      </c>
      <c r="B11" s="8">
        <v>1870</v>
      </c>
      <c r="C11" s="9">
        <v>3499.4</v>
      </c>
      <c r="D11" s="37">
        <v>1636</v>
      </c>
      <c r="E11" s="9">
        <v>3250.5</v>
      </c>
    </row>
    <row r="12" spans="1:5" ht="24.75" customHeight="1">
      <c r="A12" s="25" t="s">
        <v>113</v>
      </c>
      <c r="B12" s="8">
        <v>453</v>
      </c>
      <c r="C12" s="9">
        <v>477</v>
      </c>
      <c r="D12" s="37">
        <v>2170</v>
      </c>
      <c r="E12" s="9">
        <v>2018</v>
      </c>
    </row>
    <row r="13" spans="1:5" ht="24.75" customHeight="1">
      <c r="A13" s="25" t="s">
        <v>114</v>
      </c>
      <c r="B13" s="8">
        <v>84</v>
      </c>
      <c r="C13" s="9">
        <v>210</v>
      </c>
      <c r="D13" s="37"/>
      <c r="E13" s="9"/>
    </row>
    <row r="14" spans="1:5" ht="24.75" customHeight="1">
      <c r="A14" s="25" t="s">
        <v>115</v>
      </c>
      <c r="B14" s="8">
        <v>87</v>
      </c>
      <c r="C14" s="9">
        <v>174</v>
      </c>
      <c r="D14" s="37"/>
      <c r="E14" s="9"/>
    </row>
    <row r="15" spans="1:5" ht="24.75" customHeight="1">
      <c r="A15" s="25" t="s">
        <v>116</v>
      </c>
      <c r="B15" s="8">
        <v>3</v>
      </c>
      <c r="C15" s="9">
        <v>4.5</v>
      </c>
      <c r="D15" s="37"/>
      <c r="E15" s="9"/>
    </row>
    <row r="16" spans="1:5" ht="24.75" customHeight="1">
      <c r="A16" s="25" t="s">
        <v>117</v>
      </c>
      <c r="B16" s="8">
        <v>100</v>
      </c>
      <c r="C16" s="9">
        <v>100</v>
      </c>
      <c r="D16" s="37"/>
      <c r="E16" s="9"/>
    </row>
    <row r="17" spans="1:5" ht="24.75" customHeight="1">
      <c r="A17" s="25" t="s">
        <v>118</v>
      </c>
      <c r="B17" s="8">
        <v>8</v>
      </c>
      <c r="C17" s="9">
        <v>16</v>
      </c>
      <c r="D17" s="37"/>
      <c r="E17" s="9"/>
    </row>
    <row r="18" spans="1:5" ht="24.75" customHeight="1">
      <c r="A18" s="25" t="s">
        <v>119</v>
      </c>
      <c r="B18" s="8">
        <v>4</v>
      </c>
      <c r="C18" s="9">
        <v>5.5</v>
      </c>
      <c r="D18" s="37"/>
      <c r="E18" s="9"/>
    </row>
    <row r="19" spans="1:5" ht="24.75" customHeight="1">
      <c r="A19" s="25" t="s">
        <v>120</v>
      </c>
      <c r="B19" s="8">
        <v>21</v>
      </c>
      <c r="C19" s="9">
        <v>94.5</v>
      </c>
      <c r="D19" s="37"/>
      <c r="E19" s="9"/>
    </row>
    <row r="20" spans="1:5" ht="24.75" customHeight="1">
      <c r="A20" s="25" t="s">
        <v>121</v>
      </c>
      <c r="B20" s="8">
        <v>1526</v>
      </c>
      <c r="C20" s="9">
        <v>10431.37</v>
      </c>
      <c r="D20" s="37">
        <v>525</v>
      </c>
      <c r="E20" s="9">
        <v>3673</v>
      </c>
    </row>
    <row r="21" spans="1:5" ht="24.75" customHeight="1">
      <c r="A21" s="25" t="s">
        <v>122</v>
      </c>
      <c r="B21" s="8">
        <v>48</v>
      </c>
      <c r="C21" s="9">
        <v>98</v>
      </c>
      <c r="D21" s="37"/>
      <c r="E21" s="9"/>
    </row>
    <row r="22" spans="1:5" ht="18.75" customHeight="1" thickBot="1">
      <c r="A22" s="23" t="s">
        <v>44</v>
      </c>
      <c r="B22" s="13">
        <f>11213+802</f>
        <v>12015</v>
      </c>
      <c r="C22" s="9">
        <v>0</v>
      </c>
      <c r="D22" s="13">
        <f>13570+2710</f>
        <v>16280</v>
      </c>
      <c r="E22" s="9"/>
    </row>
    <row r="23" spans="1:5" ht="21.75" customHeight="1" thickBot="1">
      <c r="A23" s="10" t="s">
        <v>10</v>
      </c>
      <c r="B23" s="11">
        <f>SUM(B5:B22)</f>
        <v>26120</v>
      </c>
      <c r="C23" s="12">
        <f>SUM(C5:C22)</f>
        <v>35959.68</v>
      </c>
      <c r="D23" s="11">
        <f>SUM(D5:D22)</f>
        <v>29159</v>
      </c>
      <c r="E23" s="12">
        <f>SUM(E5:E22)</f>
        <v>35988</v>
      </c>
    </row>
    <row r="24" spans="1:5" ht="25.5" customHeight="1">
      <c r="A24" s="29" t="s">
        <v>24</v>
      </c>
      <c r="B24" s="30"/>
      <c r="C24" s="31"/>
      <c r="D24" s="30"/>
      <c r="E24" s="31"/>
    </row>
    <row r="25" spans="1:5" ht="25.5" customHeight="1">
      <c r="A25" s="19" t="s">
        <v>76</v>
      </c>
      <c r="B25" s="8">
        <v>1050</v>
      </c>
      <c r="C25" s="9">
        <v>0</v>
      </c>
      <c r="D25" s="37">
        <v>1013</v>
      </c>
      <c r="E25" s="9">
        <v>0</v>
      </c>
    </row>
    <row r="26" spans="1:6" ht="27" customHeight="1">
      <c r="A26" s="36" t="s">
        <v>45</v>
      </c>
      <c r="B26" s="35"/>
      <c r="C26" s="24"/>
      <c r="E26" s="24"/>
      <c r="F26" s="18" t="s">
        <v>46</v>
      </c>
    </row>
    <row r="27" spans="1:5" ht="18.75" customHeight="1">
      <c r="A27" s="7" t="s">
        <v>22</v>
      </c>
      <c r="B27" s="8"/>
      <c r="C27" s="9"/>
      <c r="D27" s="8"/>
      <c r="E27" s="9"/>
    </row>
    <row r="28" spans="1:6" ht="42.75" customHeight="1">
      <c r="A28" s="7" t="s">
        <v>26</v>
      </c>
      <c r="B28" s="8"/>
      <c r="C28" s="9"/>
      <c r="E28" s="9"/>
      <c r="F28" s="18" t="s">
        <v>47</v>
      </c>
    </row>
    <row r="29" spans="1:5" ht="18.75" customHeight="1">
      <c r="A29" s="7" t="s">
        <v>39</v>
      </c>
      <c r="B29" s="8"/>
      <c r="C29" s="9"/>
      <c r="D29" s="8"/>
      <c r="E29" s="9"/>
    </row>
    <row r="30" spans="1:5" ht="18.75" customHeight="1">
      <c r="A30" s="7" t="s">
        <v>48</v>
      </c>
      <c r="B30" s="8"/>
      <c r="C30" s="9"/>
      <c r="D30" s="8"/>
      <c r="E30" s="9"/>
    </row>
    <row r="31" spans="1:5" ht="18.75" customHeight="1">
      <c r="A31" s="7" t="s">
        <v>49</v>
      </c>
      <c r="B31" s="8"/>
      <c r="C31" s="9"/>
      <c r="D31" s="8"/>
      <c r="E31" s="9"/>
    </row>
    <row r="32" spans="1:5" ht="18.75" customHeight="1">
      <c r="A32" s="7" t="s">
        <v>41</v>
      </c>
      <c r="B32" s="8"/>
      <c r="C32" s="9"/>
      <c r="D32" s="8"/>
      <c r="E32" s="9"/>
    </row>
    <row r="33" spans="1:5" ht="18.75" customHeight="1">
      <c r="A33" s="7" t="s">
        <v>27</v>
      </c>
      <c r="B33" s="8"/>
      <c r="C33" s="9"/>
      <c r="D33" s="8"/>
      <c r="E33" s="9"/>
    </row>
    <row r="34" spans="1:5" ht="18.75" customHeight="1">
      <c r="A34" s="7" t="s">
        <v>28</v>
      </c>
      <c r="B34" s="8"/>
      <c r="C34" s="9"/>
      <c r="D34" s="8"/>
      <c r="E34" s="9"/>
    </row>
    <row r="35" spans="1:5" ht="18.75" customHeight="1">
      <c r="A35" s="7" t="s">
        <v>42</v>
      </c>
      <c r="B35" s="8"/>
      <c r="C35" s="9"/>
      <c r="D35" s="8"/>
      <c r="E35" s="9"/>
    </row>
    <row r="36" spans="1:5" ht="18.75" customHeight="1" thickBot="1">
      <c r="A36" s="7" t="s">
        <v>50</v>
      </c>
      <c r="B36" s="8"/>
      <c r="C36" s="9"/>
      <c r="D36" s="8"/>
      <c r="E36" s="9"/>
    </row>
    <row r="37" spans="1:5" ht="21.75" customHeight="1" thickBot="1">
      <c r="A37" s="10" t="s">
        <v>12</v>
      </c>
      <c r="B37" s="11">
        <f>SUM(B25:B36)</f>
        <v>1050</v>
      </c>
      <c r="C37" s="12">
        <f>SUM(C25:C28)</f>
        <v>0</v>
      </c>
      <c r="D37" s="11">
        <f>SUM(D25:D36)</f>
        <v>1013</v>
      </c>
      <c r="E37" s="12">
        <f>SUM(E25:E28)</f>
        <v>0</v>
      </c>
    </row>
    <row r="38" spans="1:5" s="17" customFormat="1" ht="21.75" customHeight="1" thickBot="1">
      <c r="A38" s="16" t="s">
        <v>13</v>
      </c>
      <c r="B38" s="11">
        <f>B37+B23</f>
        <v>27170</v>
      </c>
      <c r="C38" s="12">
        <f>C37+C23</f>
        <v>35959.68</v>
      </c>
      <c r="D38" s="11">
        <f>D37+D23</f>
        <v>30172</v>
      </c>
      <c r="E38" s="12">
        <f>E37+E23</f>
        <v>35988</v>
      </c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62" r:id="rId1"/>
  <headerFooter alignWithMargins="0">
    <oddHeader>&amp;C&amp;"Arial,Fett"&amp;14Vorlage 2005
RIM Euskirchen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workbookViewId="0" topLeftCell="A28">
      <selection activeCell="B40" sqref="B40:E40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  <col min="6" max="6" width="23.710937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74</v>
      </c>
      <c r="C3" s="3" t="s">
        <v>74</v>
      </c>
      <c r="D3" s="3" t="s">
        <v>75</v>
      </c>
      <c r="E3" s="3" t="s">
        <v>75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25" t="s">
        <v>15</v>
      </c>
      <c r="B5" s="8">
        <v>866</v>
      </c>
      <c r="C5" s="9">
        <v>2307.3</v>
      </c>
      <c r="D5" s="8">
        <v>811</v>
      </c>
      <c r="E5" s="9">
        <v>2433</v>
      </c>
    </row>
    <row r="6" spans="1:5" ht="24.75" customHeight="1">
      <c r="A6" s="25" t="s">
        <v>16</v>
      </c>
      <c r="B6" s="8">
        <v>481</v>
      </c>
      <c r="C6" s="9">
        <v>1202.5</v>
      </c>
      <c r="D6" s="8">
        <v>699</v>
      </c>
      <c r="E6" s="9">
        <v>1747.5</v>
      </c>
    </row>
    <row r="7" spans="1:5" ht="24.75" customHeight="1">
      <c r="A7" s="25" t="s">
        <v>56</v>
      </c>
      <c r="B7" s="8">
        <v>142</v>
      </c>
      <c r="C7" s="9">
        <v>76.5</v>
      </c>
      <c r="D7" s="8">
        <v>85</v>
      </c>
      <c r="E7" s="9">
        <v>127.5</v>
      </c>
    </row>
    <row r="8" spans="1:5" ht="24.75" customHeight="1">
      <c r="A8" s="25" t="s">
        <v>57</v>
      </c>
      <c r="B8" s="8">
        <v>3030</v>
      </c>
      <c r="C8" s="9">
        <v>3060</v>
      </c>
      <c r="D8" s="8">
        <v>168</v>
      </c>
      <c r="E8" s="9">
        <v>168</v>
      </c>
    </row>
    <row r="9" spans="1:5" ht="24.75" customHeight="1">
      <c r="A9" s="25" t="s">
        <v>58</v>
      </c>
      <c r="B9" s="8">
        <v>103</v>
      </c>
      <c r="C9" s="9">
        <v>257.5</v>
      </c>
      <c r="D9" s="8">
        <v>106</v>
      </c>
      <c r="E9" s="9">
        <v>265</v>
      </c>
    </row>
    <row r="10" spans="1:5" ht="24.75" customHeight="1">
      <c r="A10" s="25" t="s">
        <v>22</v>
      </c>
      <c r="B10" s="8"/>
      <c r="C10" s="9"/>
      <c r="D10" s="8"/>
      <c r="E10" s="9"/>
    </row>
    <row r="11" spans="1:5" ht="24.75" customHeight="1">
      <c r="A11" s="26" t="s">
        <v>59</v>
      </c>
      <c r="B11" s="8">
        <v>580</v>
      </c>
      <c r="C11" s="9">
        <v>849</v>
      </c>
      <c r="D11" s="8">
        <v>400</v>
      </c>
      <c r="E11" s="9">
        <v>600</v>
      </c>
    </row>
    <row r="12" spans="1:5" ht="24.75" customHeight="1">
      <c r="A12" s="27" t="s">
        <v>101</v>
      </c>
      <c r="B12" s="8">
        <v>23</v>
      </c>
      <c r="C12" s="9">
        <v>23</v>
      </c>
      <c r="D12" s="8">
        <v>312</v>
      </c>
      <c r="E12" s="9">
        <v>468</v>
      </c>
    </row>
    <row r="13" spans="1:5" ht="24.75" customHeight="1">
      <c r="A13" s="25" t="s">
        <v>62</v>
      </c>
      <c r="B13" s="8"/>
      <c r="C13" s="9"/>
      <c r="D13" s="8"/>
      <c r="E13" s="9"/>
    </row>
    <row r="14" spans="1:5" ht="24.75" customHeight="1">
      <c r="A14" s="25" t="s">
        <v>63</v>
      </c>
      <c r="B14" s="8"/>
      <c r="C14" s="9"/>
      <c r="D14" s="8"/>
      <c r="E14" s="9"/>
    </row>
    <row r="15" spans="1:5" ht="24.75" customHeight="1">
      <c r="A15" s="25" t="s">
        <v>64</v>
      </c>
      <c r="B15" s="8"/>
      <c r="C15" s="9"/>
      <c r="D15" s="8"/>
      <c r="E15" s="9"/>
    </row>
    <row r="16" spans="1:5" ht="24.75" customHeight="1">
      <c r="A16" s="25" t="s">
        <v>65</v>
      </c>
      <c r="B16" s="8"/>
      <c r="C16" s="9"/>
      <c r="D16" s="8"/>
      <c r="E16" s="9"/>
    </row>
    <row r="17" spans="1:5" ht="24.75" customHeight="1">
      <c r="A17" s="25" t="s">
        <v>66</v>
      </c>
      <c r="B17" s="8"/>
      <c r="C17" s="9"/>
      <c r="D17" s="8"/>
      <c r="E17" s="9"/>
    </row>
    <row r="18" spans="1:5" ht="24.75" customHeight="1">
      <c r="A18" s="26" t="s">
        <v>67</v>
      </c>
      <c r="B18" s="8"/>
      <c r="C18" s="9"/>
      <c r="D18" s="8"/>
      <c r="E18" s="9"/>
    </row>
    <row r="19" spans="1:5" ht="24.75" customHeight="1">
      <c r="A19" s="25" t="s">
        <v>68</v>
      </c>
      <c r="B19" s="8"/>
      <c r="C19" s="9"/>
      <c r="D19" s="8"/>
      <c r="E19" s="9"/>
    </row>
    <row r="20" spans="1:5" ht="24.75" customHeight="1">
      <c r="A20" s="25" t="s">
        <v>69</v>
      </c>
      <c r="B20" s="8"/>
      <c r="C20" s="9"/>
      <c r="D20" s="8"/>
      <c r="E20" s="9"/>
    </row>
    <row r="21" spans="1:5" ht="24.75" customHeight="1">
      <c r="A21" s="25" t="s">
        <v>70</v>
      </c>
      <c r="B21" s="8"/>
      <c r="C21" s="9"/>
      <c r="D21" s="8"/>
      <c r="E21" s="9"/>
    </row>
    <row r="22" spans="1:5" ht="24.75" customHeight="1">
      <c r="A22" s="25" t="s">
        <v>71</v>
      </c>
      <c r="B22" s="8"/>
      <c r="C22" s="9"/>
      <c r="D22" s="8"/>
      <c r="E22" s="9"/>
    </row>
    <row r="23" spans="1:5" ht="24.75" customHeight="1">
      <c r="A23" s="25" t="s">
        <v>72</v>
      </c>
      <c r="B23" s="8"/>
      <c r="C23" s="9"/>
      <c r="D23" s="8"/>
      <c r="E23" s="9"/>
    </row>
    <row r="24" spans="1:5" ht="24.75" customHeight="1">
      <c r="A24" s="28" t="s">
        <v>73</v>
      </c>
      <c r="B24" s="8"/>
      <c r="C24" s="9"/>
      <c r="D24" s="8"/>
      <c r="E24" s="9"/>
    </row>
    <row r="25" spans="1:5" ht="18.75" customHeight="1">
      <c r="A25" s="7" t="s">
        <v>21</v>
      </c>
      <c r="B25" s="8">
        <f>2367+1915-550</f>
        <v>3732</v>
      </c>
      <c r="C25" s="9">
        <v>0</v>
      </c>
      <c r="D25" s="8">
        <v>6660</v>
      </c>
      <c r="E25" s="9">
        <v>0</v>
      </c>
    </row>
    <row r="26" spans="1:5" ht="18.75" customHeight="1" thickBot="1">
      <c r="A26" s="7" t="s">
        <v>19</v>
      </c>
      <c r="B26" s="8">
        <v>0</v>
      </c>
      <c r="C26" s="9">
        <v>0</v>
      </c>
      <c r="D26" s="8">
        <v>0</v>
      </c>
      <c r="E26" s="9">
        <v>0</v>
      </c>
    </row>
    <row r="27" spans="1:5" ht="21.75" customHeight="1" thickBot="1">
      <c r="A27" s="10" t="s">
        <v>10</v>
      </c>
      <c r="B27" s="11">
        <f>SUM(B5:B26)</f>
        <v>8957</v>
      </c>
      <c r="C27" s="12">
        <f>SUM(C5:C26)</f>
        <v>7775.8</v>
      </c>
      <c r="D27" s="11">
        <f>SUM(D5:D26)</f>
        <v>9241</v>
      </c>
      <c r="E27" s="12">
        <f>SUM(E5:E26)</f>
        <v>5809</v>
      </c>
    </row>
    <row r="28" spans="1:5" ht="25.5" customHeight="1">
      <c r="A28" s="29" t="s">
        <v>24</v>
      </c>
      <c r="B28" s="30"/>
      <c r="C28" s="31"/>
      <c r="D28" s="30"/>
      <c r="E28" s="31"/>
    </row>
    <row r="29" spans="1:5" ht="25.5" customHeight="1">
      <c r="A29" s="32" t="s">
        <v>76</v>
      </c>
      <c r="B29" s="13">
        <v>550</v>
      </c>
      <c r="C29" s="14">
        <v>0</v>
      </c>
      <c r="D29" s="8">
        <v>450</v>
      </c>
      <c r="E29" s="14">
        <v>0</v>
      </c>
    </row>
    <row r="30" spans="1:6" ht="33.75" customHeight="1">
      <c r="A30" s="7" t="s">
        <v>45</v>
      </c>
      <c r="B30" s="8"/>
      <c r="C30" s="9"/>
      <c r="E30" s="9"/>
      <c r="F30" s="38" t="s">
        <v>46</v>
      </c>
    </row>
    <row r="31" spans="1:5" ht="18.75" customHeight="1">
      <c r="A31" s="7" t="s">
        <v>22</v>
      </c>
      <c r="B31" s="8"/>
      <c r="C31" s="9"/>
      <c r="D31" s="8"/>
      <c r="E31" s="9"/>
    </row>
    <row r="32" spans="1:5" ht="18.75" customHeight="1">
      <c r="A32" s="7" t="s">
        <v>39</v>
      </c>
      <c r="B32" s="8"/>
      <c r="C32" s="9"/>
      <c r="D32" s="8"/>
      <c r="E32" s="9"/>
    </row>
    <row r="33" spans="1:5" ht="18.75" customHeight="1">
      <c r="A33" s="7" t="s">
        <v>48</v>
      </c>
      <c r="B33" s="8"/>
      <c r="C33" s="9"/>
      <c r="D33" s="8"/>
      <c r="E33" s="9"/>
    </row>
    <row r="34" spans="1:5" ht="18.75" customHeight="1">
      <c r="A34" s="7" t="s">
        <v>41</v>
      </c>
      <c r="B34" s="8"/>
      <c r="C34" s="9"/>
      <c r="D34" s="8"/>
      <c r="E34" s="9"/>
    </row>
    <row r="35" spans="1:5" ht="18.75" customHeight="1">
      <c r="A35" s="7" t="s">
        <v>27</v>
      </c>
      <c r="B35" s="8"/>
      <c r="C35" s="9"/>
      <c r="D35" s="8"/>
      <c r="E35" s="9"/>
    </row>
    <row r="36" spans="1:5" ht="18.75" customHeight="1">
      <c r="A36" s="7" t="s">
        <v>49</v>
      </c>
      <c r="B36" s="8"/>
      <c r="C36" s="9"/>
      <c r="D36" s="8"/>
      <c r="E36" s="9"/>
    </row>
    <row r="37" spans="1:5" ht="18.75" customHeight="1">
      <c r="A37" s="7" t="s">
        <v>51</v>
      </c>
      <c r="B37" s="8"/>
      <c r="C37" s="9"/>
      <c r="D37" s="8"/>
      <c r="E37" s="9"/>
    </row>
    <row r="38" spans="1:5" ht="18.75" customHeight="1">
      <c r="A38" s="7" t="s">
        <v>52</v>
      </c>
      <c r="B38" s="8"/>
      <c r="C38" s="9"/>
      <c r="D38" s="8"/>
      <c r="E38" s="9"/>
    </row>
    <row r="39" spans="1:5" ht="18.75" customHeight="1" thickBot="1">
      <c r="A39" s="7" t="s">
        <v>28</v>
      </c>
      <c r="B39" s="8"/>
      <c r="C39" s="9"/>
      <c r="D39" s="8"/>
      <c r="E39" s="9"/>
    </row>
    <row r="40" spans="1:5" ht="21.75" customHeight="1" thickBot="1">
      <c r="A40" s="10" t="s">
        <v>12</v>
      </c>
      <c r="B40" s="11">
        <f>SUM(B29:B39)</f>
        <v>550</v>
      </c>
      <c r="C40" s="12">
        <f>SUM(C29:C39)</f>
        <v>0</v>
      </c>
      <c r="D40" s="11">
        <f>SUM(D29:D39)</f>
        <v>450</v>
      </c>
      <c r="E40" s="12">
        <f>SUM(E29:E39)</f>
        <v>0</v>
      </c>
    </row>
    <row r="41" spans="1:5" s="17" customFormat="1" ht="21.75" customHeight="1" thickBot="1">
      <c r="A41" s="16" t="s">
        <v>13</v>
      </c>
      <c r="B41" s="11">
        <f>B40+B27</f>
        <v>9507</v>
      </c>
      <c r="C41" s="12">
        <f>C40+C27</f>
        <v>7775.8</v>
      </c>
      <c r="D41" s="11">
        <f>D40+D27</f>
        <v>9691</v>
      </c>
      <c r="E41" s="12">
        <f>E40+E27</f>
        <v>5809</v>
      </c>
    </row>
    <row r="43" spans="2:4" ht="12.75">
      <c r="B43" s="22"/>
      <c r="D43" s="22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53" r:id="rId1"/>
  <headerFooter alignWithMargins="0">
    <oddHeader>&amp;C&amp;"Arial,Fett"&amp;14Vorlage 2005
RIM Ratingen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workbookViewId="0" topLeftCell="A28">
      <selection activeCell="B40" sqref="B40:E40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  <col min="6" max="6" width="23.710937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77</v>
      </c>
      <c r="C3" s="3" t="s">
        <v>77</v>
      </c>
      <c r="D3" s="3" t="s">
        <v>78</v>
      </c>
      <c r="E3" s="3" t="s">
        <v>78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25" t="s">
        <v>15</v>
      </c>
      <c r="B5" s="8">
        <v>1669</v>
      </c>
      <c r="C5" s="9">
        <v>4299.9</v>
      </c>
      <c r="D5" s="8">
        <v>1794</v>
      </c>
      <c r="E5" s="9">
        <v>5374</v>
      </c>
    </row>
    <row r="6" spans="1:5" ht="24.75" customHeight="1">
      <c r="A6" s="25" t="s">
        <v>16</v>
      </c>
      <c r="B6" s="8">
        <v>1329</v>
      </c>
      <c r="C6" s="9">
        <v>3315.5</v>
      </c>
      <c r="D6" s="8">
        <v>1765</v>
      </c>
      <c r="E6" s="9">
        <v>4412.5</v>
      </c>
    </row>
    <row r="7" spans="1:5" ht="24.75" customHeight="1">
      <c r="A7" s="25" t="s">
        <v>56</v>
      </c>
      <c r="B7" s="8">
        <v>365</v>
      </c>
      <c r="C7" s="9">
        <v>198</v>
      </c>
      <c r="D7" s="8">
        <v>168</v>
      </c>
      <c r="E7" s="9">
        <v>250.5</v>
      </c>
    </row>
    <row r="8" spans="1:5" ht="24.75" customHeight="1">
      <c r="A8" s="25" t="s">
        <v>57</v>
      </c>
      <c r="B8" s="8">
        <v>4738</v>
      </c>
      <c r="C8" s="9">
        <v>4768</v>
      </c>
      <c r="D8" s="8">
        <v>1510</v>
      </c>
      <c r="E8" s="9">
        <v>1510</v>
      </c>
    </row>
    <row r="9" spans="1:5" ht="24.75" customHeight="1">
      <c r="A9" s="25" t="s">
        <v>58</v>
      </c>
      <c r="B9" s="8">
        <v>191</v>
      </c>
      <c r="C9" s="9">
        <v>477.5</v>
      </c>
      <c r="D9" s="8">
        <v>200</v>
      </c>
      <c r="E9" s="9">
        <v>499.5</v>
      </c>
    </row>
    <row r="10" spans="1:5" ht="24.75" customHeight="1">
      <c r="A10" s="25" t="s">
        <v>22</v>
      </c>
      <c r="B10" s="8">
        <v>142</v>
      </c>
      <c r="C10" s="9">
        <v>142</v>
      </c>
      <c r="D10" s="8"/>
      <c r="E10" s="9"/>
    </row>
    <row r="11" spans="1:5" ht="24.75" customHeight="1">
      <c r="A11" s="25" t="s">
        <v>123</v>
      </c>
      <c r="B11" s="8">
        <v>884</v>
      </c>
      <c r="C11" s="9">
        <v>1301.4</v>
      </c>
      <c r="D11" s="8">
        <v>776</v>
      </c>
      <c r="E11" s="9">
        <v>1159</v>
      </c>
    </row>
    <row r="12" spans="1:5" ht="24.75" customHeight="1">
      <c r="A12" s="25" t="s">
        <v>101</v>
      </c>
      <c r="B12" s="8">
        <v>23</v>
      </c>
      <c r="C12" s="9">
        <v>23</v>
      </c>
      <c r="D12" s="8">
        <v>869</v>
      </c>
      <c r="E12" s="9">
        <v>1278</v>
      </c>
    </row>
    <row r="13" spans="1:5" ht="24.75" customHeight="1">
      <c r="A13" s="25" t="s">
        <v>62</v>
      </c>
      <c r="B13" s="8">
        <v>550</v>
      </c>
      <c r="C13" s="9">
        <v>1650</v>
      </c>
      <c r="D13" s="8"/>
      <c r="E13" s="9"/>
    </row>
    <row r="14" spans="1:5" ht="24.75" customHeight="1">
      <c r="A14" s="25" t="s">
        <v>63</v>
      </c>
      <c r="B14" s="8">
        <v>284</v>
      </c>
      <c r="C14" s="9">
        <v>493</v>
      </c>
      <c r="D14" s="8"/>
      <c r="E14" s="9"/>
    </row>
    <row r="15" spans="1:5" ht="24.75" customHeight="1">
      <c r="A15" s="25" t="s">
        <v>64</v>
      </c>
      <c r="B15" s="8">
        <v>30</v>
      </c>
      <c r="C15" s="9">
        <v>45</v>
      </c>
      <c r="D15" s="8"/>
      <c r="E15" s="9"/>
    </row>
    <row r="16" spans="1:5" ht="24.75" customHeight="1">
      <c r="A16" s="25" t="s">
        <v>65</v>
      </c>
      <c r="B16" s="8">
        <v>372</v>
      </c>
      <c r="C16" s="9">
        <v>372</v>
      </c>
      <c r="D16" s="8"/>
      <c r="E16" s="9"/>
    </row>
    <row r="17" spans="1:5" ht="24.75" customHeight="1">
      <c r="A17" s="25" t="s">
        <v>66</v>
      </c>
      <c r="B17" s="8">
        <v>72</v>
      </c>
      <c r="C17" s="9">
        <v>180</v>
      </c>
      <c r="D17" s="8"/>
      <c r="E17" s="9"/>
    </row>
    <row r="18" spans="1:5" ht="24.75" customHeight="1">
      <c r="A18" s="25" t="s">
        <v>67</v>
      </c>
      <c r="B18" s="8">
        <f>25*4</f>
        <v>100</v>
      </c>
      <c r="C18" s="9">
        <v>147</v>
      </c>
      <c r="D18" s="8"/>
      <c r="E18" s="9"/>
    </row>
    <row r="19" spans="1:5" ht="24.75" customHeight="1">
      <c r="A19" s="25" t="s">
        <v>68</v>
      </c>
      <c r="B19" s="8">
        <v>241</v>
      </c>
      <c r="C19" s="9">
        <v>1205</v>
      </c>
      <c r="D19" s="8"/>
      <c r="E19" s="9"/>
    </row>
    <row r="20" spans="1:5" ht="24.75" customHeight="1">
      <c r="A20" s="25" t="s">
        <v>69</v>
      </c>
      <c r="B20" s="8"/>
      <c r="C20" s="9"/>
      <c r="D20" s="8"/>
      <c r="E20" s="9"/>
    </row>
    <row r="21" spans="1:5" ht="24.75" customHeight="1">
      <c r="A21" s="25" t="s">
        <v>70</v>
      </c>
      <c r="B21" s="8"/>
      <c r="C21" s="9"/>
      <c r="D21" s="8"/>
      <c r="E21" s="9"/>
    </row>
    <row r="22" spans="1:5" ht="24.75" customHeight="1">
      <c r="A22" s="25" t="s">
        <v>71</v>
      </c>
      <c r="B22" s="8"/>
      <c r="C22" s="9"/>
      <c r="D22" s="8"/>
      <c r="E22" s="9"/>
    </row>
    <row r="23" spans="1:5" ht="24.75" customHeight="1">
      <c r="A23" s="25" t="s">
        <v>72</v>
      </c>
      <c r="B23" s="8"/>
      <c r="C23" s="9"/>
      <c r="D23" s="8"/>
      <c r="E23" s="9"/>
    </row>
    <row r="24" spans="1:5" ht="24.75" customHeight="1">
      <c r="A24" s="25" t="s">
        <v>73</v>
      </c>
      <c r="B24" s="8">
        <f>24*4</f>
        <v>96</v>
      </c>
      <c r="C24" s="9">
        <v>240</v>
      </c>
      <c r="D24" s="8"/>
      <c r="E24" s="9"/>
    </row>
    <row r="25" spans="1:5" ht="18.75" customHeight="1">
      <c r="A25" s="25" t="s">
        <v>21</v>
      </c>
      <c r="B25" s="8">
        <f>2367+1915-550+12314</f>
        <v>16046</v>
      </c>
      <c r="C25" s="9">
        <v>0</v>
      </c>
      <c r="D25" s="8">
        <v>17134</v>
      </c>
      <c r="E25" s="9">
        <v>0</v>
      </c>
    </row>
    <row r="26" spans="1:5" ht="18.75" customHeight="1" thickBot="1">
      <c r="A26" s="7" t="s">
        <v>19</v>
      </c>
      <c r="B26" s="8">
        <v>0</v>
      </c>
      <c r="C26" s="9">
        <v>0</v>
      </c>
      <c r="D26" s="8">
        <v>0</v>
      </c>
      <c r="E26" s="9">
        <v>0</v>
      </c>
    </row>
    <row r="27" spans="1:5" ht="21.75" customHeight="1" thickBot="1">
      <c r="A27" s="10" t="s">
        <v>10</v>
      </c>
      <c r="B27" s="11">
        <f>SUM(B5:B26)</f>
        <v>27132</v>
      </c>
      <c r="C27" s="12">
        <f>SUM(C5:C26)</f>
        <v>18857.3</v>
      </c>
      <c r="D27" s="11">
        <f>SUM(D5:D26)</f>
        <v>24216</v>
      </c>
      <c r="E27" s="12">
        <f>SUM(E5:E26)</f>
        <v>14483.5</v>
      </c>
    </row>
    <row r="28" spans="1:5" ht="25.5" customHeight="1">
      <c r="A28" s="29" t="s">
        <v>24</v>
      </c>
      <c r="B28" s="30"/>
      <c r="C28" s="31"/>
      <c r="D28" s="30"/>
      <c r="E28" s="31"/>
    </row>
    <row r="29" spans="1:5" ht="25.5" customHeight="1">
      <c r="A29" s="32" t="s">
        <v>76</v>
      </c>
      <c r="B29" s="13">
        <v>950</v>
      </c>
      <c r="C29" s="14">
        <v>0</v>
      </c>
      <c r="D29" s="8">
        <v>925</v>
      </c>
      <c r="E29" s="14">
        <v>0</v>
      </c>
    </row>
    <row r="30" spans="1:6" ht="33.75" customHeight="1">
      <c r="A30" s="7" t="s">
        <v>45</v>
      </c>
      <c r="B30" s="8"/>
      <c r="C30" s="9"/>
      <c r="E30" s="9"/>
      <c r="F30" s="38" t="s">
        <v>46</v>
      </c>
    </row>
    <row r="31" spans="1:5" ht="18.75" customHeight="1">
      <c r="A31" s="7" t="s">
        <v>22</v>
      </c>
      <c r="B31" s="8"/>
      <c r="C31" s="9"/>
      <c r="D31" s="8"/>
      <c r="E31" s="9"/>
    </row>
    <row r="32" spans="1:5" ht="18.75" customHeight="1">
      <c r="A32" s="7" t="s">
        <v>39</v>
      </c>
      <c r="B32" s="8"/>
      <c r="C32" s="9"/>
      <c r="D32" s="8"/>
      <c r="E32" s="9"/>
    </row>
    <row r="33" spans="1:5" ht="18.75" customHeight="1">
      <c r="A33" s="7" t="s">
        <v>48</v>
      </c>
      <c r="B33" s="8"/>
      <c r="C33" s="9"/>
      <c r="D33" s="8"/>
      <c r="E33" s="9"/>
    </row>
    <row r="34" spans="1:5" ht="18.75" customHeight="1">
      <c r="A34" s="7" t="s">
        <v>41</v>
      </c>
      <c r="B34" s="8"/>
      <c r="C34" s="9"/>
      <c r="D34" s="8"/>
      <c r="E34" s="9"/>
    </row>
    <row r="35" spans="1:5" ht="18.75" customHeight="1">
      <c r="A35" s="7" t="s">
        <v>27</v>
      </c>
      <c r="B35" s="8"/>
      <c r="C35" s="9"/>
      <c r="D35" s="8"/>
      <c r="E35" s="9"/>
    </row>
    <row r="36" spans="1:5" ht="18.75" customHeight="1">
      <c r="A36" s="7" t="s">
        <v>49</v>
      </c>
      <c r="B36" s="8"/>
      <c r="C36" s="9"/>
      <c r="D36" s="8"/>
      <c r="E36" s="9"/>
    </row>
    <row r="37" spans="1:5" ht="18.75" customHeight="1">
      <c r="A37" s="7" t="s">
        <v>51</v>
      </c>
      <c r="B37" s="8"/>
      <c r="C37" s="9"/>
      <c r="D37" s="8"/>
      <c r="E37" s="9"/>
    </row>
    <row r="38" spans="1:5" ht="18.75" customHeight="1">
      <c r="A38" s="7" t="s">
        <v>52</v>
      </c>
      <c r="B38" s="8"/>
      <c r="C38" s="9"/>
      <c r="D38" s="8"/>
      <c r="E38" s="9"/>
    </row>
    <row r="39" spans="1:5" ht="18.75" customHeight="1" thickBot="1">
      <c r="A39" s="7" t="s">
        <v>28</v>
      </c>
      <c r="B39" s="8"/>
      <c r="C39" s="9"/>
      <c r="D39" s="8"/>
      <c r="E39" s="9"/>
    </row>
    <row r="40" spans="1:5" ht="21.75" customHeight="1" thickBot="1">
      <c r="A40" s="10" t="s">
        <v>12</v>
      </c>
      <c r="B40" s="11">
        <f>SUM(B29:B39)</f>
        <v>950</v>
      </c>
      <c r="C40" s="12">
        <f>SUM(C29:C39)</f>
        <v>0</v>
      </c>
      <c r="D40" s="11">
        <f>SUM(D29:D39)</f>
        <v>925</v>
      </c>
      <c r="E40" s="12">
        <f>SUM(E29:E39)</f>
        <v>0</v>
      </c>
    </row>
    <row r="41" spans="1:5" s="17" customFormat="1" ht="21.75" customHeight="1" thickBot="1">
      <c r="A41" s="16" t="s">
        <v>13</v>
      </c>
      <c r="B41" s="11">
        <f>B40+B27</f>
        <v>28082</v>
      </c>
      <c r="C41" s="12">
        <f>C40+C27</f>
        <v>18857.3</v>
      </c>
      <c r="D41" s="11">
        <f>D40+D27</f>
        <v>25141</v>
      </c>
      <c r="E41" s="12">
        <f>E40+E27</f>
        <v>14483.5</v>
      </c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53" r:id="rId1"/>
  <headerFooter alignWithMargins="0">
    <oddHeader>&amp;C&amp;"Arial,Fett"&amp;14Vorlage 2005
RIM Ratingen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1"/>
  <sheetViews>
    <sheetView workbookViewId="0" topLeftCell="A22">
      <selection activeCell="B38" sqref="B38:E38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74</v>
      </c>
      <c r="C3" s="3" t="s">
        <v>74</v>
      </c>
      <c r="D3" s="3" t="s">
        <v>75</v>
      </c>
      <c r="E3" s="3" t="s">
        <v>75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25" t="s">
        <v>15</v>
      </c>
      <c r="B5" s="8">
        <v>1719</v>
      </c>
      <c r="C5" s="9">
        <v>4407</v>
      </c>
      <c r="D5" s="8">
        <v>1386</v>
      </c>
      <c r="E5" s="9">
        <v>4155.3</v>
      </c>
    </row>
    <row r="6" spans="1:5" ht="24.75" customHeight="1">
      <c r="A6" s="25" t="s">
        <v>16</v>
      </c>
      <c r="B6" s="8">
        <v>2340</v>
      </c>
      <c r="C6" s="9">
        <v>5817</v>
      </c>
      <c r="D6" s="8">
        <v>2016</v>
      </c>
      <c r="E6" s="9">
        <v>5040</v>
      </c>
    </row>
    <row r="7" spans="1:5" ht="24.75" customHeight="1">
      <c r="A7" s="25" t="s">
        <v>56</v>
      </c>
      <c r="B7" s="8">
        <v>405</v>
      </c>
      <c r="C7" s="9">
        <v>312.5</v>
      </c>
      <c r="D7" s="8">
        <v>140</v>
      </c>
      <c r="E7" s="9">
        <v>280</v>
      </c>
    </row>
    <row r="8" spans="1:5" ht="24.75" customHeight="1">
      <c r="A8" s="25" t="s">
        <v>57</v>
      </c>
      <c r="B8" s="8">
        <v>322</v>
      </c>
      <c r="C8" s="9">
        <v>479</v>
      </c>
      <c r="D8" s="8">
        <v>395</v>
      </c>
      <c r="E8" s="9">
        <v>592.5</v>
      </c>
    </row>
    <row r="9" spans="1:5" ht="24.75" customHeight="1">
      <c r="A9" s="25" t="s">
        <v>58</v>
      </c>
      <c r="B9" s="8">
        <v>127</v>
      </c>
      <c r="C9" s="9">
        <v>317.5</v>
      </c>
      <c r="D9" s="8">
        <v>134</v>
      </c>
      <c r="E9" s="9">
        <v>335</v>
      </c>
    </row>
    <row r="10" spans="1:5" ht="24.75" customHeight="1">
      <c r="A10" s="25" t="s">
        <v>22</v>
      </c>
      <c r="B10" s="8">
        <v>2634</v>
      </c>
      <c r="C10" s="9">
        <v>2645</v>
      </c>
      <c r="D10" s="8"/>
      <c r="E10" s="9"/>
    </row>
    <row r="11" spans="1:5" ht="24.75" customHeight="1">
      <c r="A11" s="27" t="s">
        <v>98</v>
      </c>
      <c r="B11" s="8">
        <v>1920</v>
      </c>
      <c r="C11" s="9">
        <v>2867.2</v>
      </c>
      <c r="D11" s="8">
        <v>1508</v>
      </c>
      <c r="E11" s="9">
        <v>2262</v>
      </c>
    </row>
    <row r="12" spans="1:5" ht="24.75" customHeight="1">
      <c r="A12" s="27" t="s">
        <v>101</v>
      </c>
      <c r="B12" s="8"/>
      <c r="C12" s="9"/>
      <c r="D12" s="8"/>
      <c r="E12" s="9"/>
    </row>
    <row r="13" spans="1:5" ht="24.75" customHeight="1">
      <c r="A13" s="25" t="s">
        <v>62</v>
      </c>
      <c r="B13" s="8"/>
      <c r="C13" s="9"/>
      <c r="D13" s="8"/>
      <c r="E13" s="9"/>
    </row>
    <row r="14" spans="1:5" ht="24.75" customHeight="1">
      <c r="A14" s="25" t="s">
        <v>63</v>
      </c>
      <c r="B14" s="8"/>
      <c r="C14" s="9"/>
      <c r="D14" s="8"/>
      <c r="E14" s="9"/>
    </row>
    <row r="15" spans="1:5" ht="24.75" customHeight="1">
      <c r="A15" s="25" t="s">
        <v>64</v>
      </c>
      <c r="B15" s="8"/>
      <c r="C15" s="9"/>
      <c r="D15" s="8"/>
      <c r="E15" s="9"/>
    </row>
    <row r="16" spans="1:5" ht="24.75" customHeight="1">
      <c r="A16" s="25" t="s">
        <v>65</v>
      </c>
      <c r="B16" s="8"/>
      <c r="C16" s="9"/>
      <c r="D16" s="8"/>
      <c r="E16" s="9"/>
    </row>
    <row r="17" spans="1:5" ht="24.75" customHeight="1">
      <c r="A17" s="25" t="s">
        <v>66</v>
      </c>
      <c r="B17" s="8"/>
      <c r="C17" s="9"/>
      <c r="D17" s="8"/>
      <c r="E17" s="9"/>
    </row>
    <row r="18" spans="1:5" ht="24.75" customHeight="1">
      <c r="A18" s="26" t="s">
        <v>67</v>
      </c>
      <c r="B18" s="8"/>
      <c r="C18" s="9"/>
      <c r="D18" s="8"/>
      <c r="E18" s="9"/>
    </row>
    <row r="19" spans="1:5" ht="24.75" customHeight="1">
      <c r="A19" s="25" t="s">
        <v>68</v>
      </c>
      <c r="B19" s="8"/>
      <c r="C19" s="9"/>
      <c r="D19" s="8"/>
      <c r="E19" s="9"/>
    </row>
    <row r="20" spans="1:5" ht="24.75" customHeight="1">
      <c r="A20" s="25" t="s">
        <v>69</v>
      </c>
      <c r="B20" s="8"/>
      <c r="C20" s="9"/>
      <c r="D20" s="8"/>
      <c r="E20" s="9"/>
    </row>
    <row r="21" spans="1:5" ht="24.75" customHeight="1">
      <c r="A21" s="25" t="s">
        <v>70</v>
      </c>
      <c r="B21" s="8"/>
      <c r="C21" s="9"/>
      <c r="D21" s="8"/>
      <c r="E21" s="9"/>
    </row>
    <row r="22" spans="1:5" ht="24.75" customHeight="1">
      <c r="A22" s="25" t="s">
        <v>71</v>
      </c>
      <c r="B22" s="8"/>
      <c r="C22" s="9"/>
      <c r="D22" s="8"/>
      <c r="E22" s="9"/>
    </row>
    <row r="23" spans="1:5" ht="24.75" customHeight="1">
      <c r="A23" s="25" t="s">
        <v>72</v>
      </c>
      <c r="B23" s="8"/>
      <c r="C23" s="9"/>
      <c r="D23" s="8"/>
      <c r="E23" s="9"/>
    </row>
    <row r="24" spans="1:5" ht="24.75" customHeight="1">
      <c r="A24" s="28" t="s">
        <v>73</v>
      </c>
      <c r="B24" s="8"/>
      <c r="C24" s="9"/>
      <c r="D24" s="8"/>
      <c r="E24" s="9"/>
    </row>
    <row r="25" spans="1:5" ht="18.75" customHeight="1" thickBot="1">
      <c r="A25" s="7" t="s">
        <v>21</v>
      </c>
      <c r="B25" s="8">
        <v>0</v>
      </c>
      <c r="C25" s="9">
        <v>0</v>
      </c>
      <c r="D25" s="8">
        <v>5683</v>
      </c>
      <c r="E25" s="9"/>
    </row>
    <row r="26" spans="1:5" ht="21.75" customHeight="1" thickBot="1">
      <c r="A26" s="10" t="s">
        <v>10</v>
      </c>
      <c r="B26" s="11">
        <f>SUM(B5:B25)</f>
        <v>9467</v>
      </c>
      <c r="C26" s="12">
        <f>SUM(C5:C25)</f>
        <v>16845.2</v>
      </c>
      <c r="D26" s="11">
        <f>SUM(D5:D25)</f>
        <v>11262</v>
      </c>
      <c r="E26" s="12">
        <f>SUM(E5:E25)</f>
        <v>12664.8</v>
      </c>
    </row>
    <row r="27" spans="1:5" ht="25.5" customHeight="1">
      <c r="A27" s="29" t="s">
        <v>24</v>
      </c>
      <c r="B27" s="30"/>
      <c r="C27" s="31"/>
      <c r="D27" s="30"/>
      <c r="E27" s="31"/>
    </row>
    <row r="28" spans="1:5" ht="25.5" customHeight="1">
      <c r="A28" s="32" t="s">
        <v>76</v>
      </c>
      <c r="B28" s="13">
        <v>807</v>
      </c>
      <c r="C28" s="14">
        <v>0</v>
      </c>
      <c r="D28" s="13">
        <v>896</v>
      </c>
      <c r="E28" s="14">
        <v>0</v>
      </c>
    </row>
    <row r="29" spans="1:5" ht="18.75" customHeight="1">
      <c r="A29" s="7" t="s">
        <v>45</v>
      </c>
      <c r="B29" s="8"/>
      <c r="C29" s="9"/>
      <c r="D29" s="8"/>
      <c r="E29" s="9"/>
    </row>
    <row r="30" spans="1:5" ht="18.75" customHeight="1">
      <c r="A30" s="7" t="s">
        <v>22</v>
      </c>
      <c r="B30" s="8"/>
      <c r="C30" s="9"/>
      <c r="D30" s="8"/>
      <c r="E30" s="9"/>
    </row>
    <row r="31" spans="1:5" ht="18.75" customHeight="1">
      <c r="A31" s="7" t="s">
        <v>39</v>
      </c>
      <c r="B31" s="8"/>
      <c r="C31" s="9"/>
      <c r="D31" s="8"/>
      <c r="E31" s="9"/>
    </row>
    <row r="32" spans="1:5" ht="18.75" customHeight="1">
      <c r="A32" s="7" t="s">
        <v>48</v>
      </c>
      <c r="B32" s="8"/>
      <c r="C32" s="9"/>
      <c r="D32" s="8"/>
      <c r="E32" s="9"/>
    </row>
    <row r="33" spans="1:5" ht="18.75" customHeight="1">
      <c r="A33" s="7" t="s">
        <v>41</v>
      </c>
      <c r="B33" s="8"/>
      <c r="C33" s="9"/>
      <c r="D33" s="8"/>
      <c r="E33" s="9"/>
    </row>
    <row r="34" spans="1:5" ht="18.75" customHeight="1">
      <c r="A34" s="7" t="s">
        <v>55</v>
      </c>
      <c r="B34" s="8"/>
      <c r="C34" s="9"/>
      <c r="D34" s="8"/>
      <c r="E34" s="9"/>
    </row>
    <row r="35" spans="1:5" ht="18.75" customHeight="1">
      <c r="A35" s="7" t="s">
        <v>50</v>
      </c>
      <c r="B35" s="8"/>
      <c r="C35" s="9"/>
      <c r="D35" s="8"/>
      <c r="E35" s="9"/>
    </row>
    <row r="36" spans="1:5" ht="18.75" customHeight="1">
      <c r="A36" s="7" t="s">
        <v>28</v>
      </c>
      <c r="B36" s="8"/>
      <c r="C36" s="9"/>
      <c r="D36" s="8"/>
      <c r="E36" s="9"/>
    </row>
    <row r="37" spans="1:5" ht="18.75" customHeight="1" thickBot="1">
      <c r="A37" s="7" t="s">
        <v>42</v>
      </c>
      <c r="B37" s="8"/>
      <c r="C37" s="9"/>
      <c r="D37" s="8"/>
      <c r="E37" s="9"/>
    </row>
    <row r="38" spans="1:5" ht="21.75" customHeight="1" thickBot="1">
      <c r="A38" s="10" t="s">
        <v>12</v>
      </c>
      <c r="B38" s="11">
        <f>SUM(B28:B37)</f>
        <v>807</v>
      </c>
      <c r="C38" s="12">
        <f>SUM(C28:C30)</f>
        <v>0</v>
      </c>
      <c r="D38" s="11">
        <f>SUM(D28:D37)</f>
        <v>896</v>
      </c>
      <c r="E38" s="12">
        <f>SUM(E28:E30)</f>
        <v>0</v>
      </c>
    </row>
    <row r="39" spans="1:5" s="17" customFormat="1" ht="21.75" customHeight="1" thickBot="1">
      <c r="A39" s="16" t="s">
        <v>13</v>
      </c>
      <c r="B39" s="11">
        <f>B38+B26</f>
        <v>10274</v>
      </c>
      <c r="C39" s="12">
        <f>C38+C26</f>
        <v>16845.2</v>
      </c>
      <c r="D39" s="11">
        <f>D38+D26</f>
        <v>12158</v>
      </c>
      <c r="E39" s="12">
        <f>E38+E26</f>
        <v>12664.8</v>
      </c>
    </row>
    <row r="41" spans="2:4" ht="12.75">
      <c r="B41" s="22"/>
      <c r="D41" s="22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67" r:id="rId1"/>
  <headerFooter alignWithMargins="0">
    <oddHeader>&amp;C&amp;"Arial,Fett"&amp;14Vorlage 2005
RIM Bergisch Gladbach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2"/>
  <sheetViews>
    <sheetView workbookViewId="0" topLeftCell="A23">
      <selection activeCell="B26" sqref="B26:E26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77</v>
      </c>
      <c r="C3" s="3" t="s">
        <v>77</v>
      </c>
      <c r="D3" s="3" t="s">
        <v>78</v>
      </c>
      <c r="E3" s="3" t="s">
        <v>78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25" t="s">
        <v>15</v>
      </c>
      <c r="B5" s="8">
        <v>3943</v>
      </c>
      <c r="C5" s="9">
        <v>8601.9</v>
      </c>
      <c r="D5" s="8">
        <v>3296</v>
      </c>
      <c r="E5" s="9">
        <v>9871.8</v>
      </c>
    </row>
    <row r="6" spans="1:5" ht="24.75" customHeight="1">
      <c r="A6" s="25" t="s">
        <v>16</v>
      </c>
      <c r="B6" s="8">
        <v>4584</v>
      </c>
      <c r="C6" s="9">
        <v>11425.5</v>
      </c>
      <c r="D6" s="8">
        <v>4588</v>
      </c>
      <c r="E6" s="9">
        <v>11470.5</v>
      </c>
    </row>
    <row r="7" spans="1:5" ht="24.75" customHeight="1">
      <c r="A7" s="25" t="s">
        <v>56</v>
      </c>
      <c r="B7" s="8">
        <v>1476</v>
      </c>
      <c r="C7" s="9">
        <v>674.5</v>
      </c>
      <c r="D7" s="8">
        <v>384</v>
      </c>
      <c r="E7" s="9">
        <v>762</v>
      </c>
    </row>
    <row r="8" spans="1:5" ht="24.75" customHeight="1">
      <c r="A8" s="33" t="s">
        <v>57</v>
      </c>
      <c r="B8" s="8">
        <v>749</v>
      </c>
      <c r="C8" s="9">
        <v>1109.4</v>
      </c>
      <c r="D8" s="8">
        <v>889</v>
      </c>
      <c r="E8" s="9">
        <v>1327.5</v>
      </c>
    </row>
    <row r="9" spans="1:5" ht="24.75" customHeight="1">
      <c r="A9" s="25" t="s">
        <v>58</v>
      </c>
      <c r="B9" s="8">
        <v>236</v>
      </c>
      <c r="C9" s="9">
        <v>590</v>
      </c>
      <c r="D9" s="8">
        <v>308</v>
      </c>
      <c r="E9" s="9">
        <v>770</v>
      </c>
    </row>
    <row r="10" spans="1:5" ht="24.75" customHeight="1">
      <c r="A10" s="25" t="s">
        <v>22</v>
      </c>
      <c r="B10" s="8">
        <v>4885</v>
      </c>
      <c r="C10" s="9">
        <v>4914.5</v>
      </c>
      <c r="D10" s="8">
        <v>757</v>
      </c>
      <c r="E10" s="9">
        <v>769</v>
      </c>
    </row>
    <row r="11" spans="1:5" ht="24.75" customHeight="1">
      <c r="A11" s="26" t="s">
        <v>59</v>
      </c>
      <c r="B11" s="8">
        <v>3776</v>
      </c>
      <c r="C11" s="9">
        <v>5651.2</v>
      </c>
      <c r="D11" s="8">
        <v>4116</v>
      </c>
      <c r="E11" s="9">
        <v>6076</v>
      </c>
    </row>
    <row r="12" spans="1:5" ht="24.75" customHeight="1">
      <c r="A12" s="27" t="s">
        <v>101</v>
      </c>
      <c r="B12" s="8"/>
      <c r="C12" s="9"/>
      <c r="D12" s="8"/>
      <c r="E12" s="9"/>
    </row>
    <row r="13" spans="1:5" ht="24.75" customHeight="1">
      <c r="A13" s="25" t="s">
        <v>62</v>
      </c>
      <c r="B13" s="8">
        <v>50</v>
      </c>
      <c r="C13" s="9">
        <v>125</v>
      </c>
      <c r="D13" s="8"/>
      <c r="E13" s="9"/>
    </row>
    <row r="14" spans="1:5" ht="24.75" customHeight="1">
      <c r="A14" s="25" t="s">
        <v>63</v>
      </c>
      <c r="B14" s="8">
        <v>27</v>
      </c>
      <c r="C14" s="9">
        <v>54</v>
      </c>
      <c r="D14" s="8"/>
      <c r="E14" s="9"/>
    </row>
    <row r="15" spans="1:5" ht="24.75" customHeight="1">
      <c r="A15" s="25" t="s">
        <v>64</v>
      </c>
      <c r="B15" s="8">
        <v>16</v>
      </c>
      <c r="C15" s="9">
        <v>24.5</v>
      </c>
      <c r="D15" s="8"/>
      <c r="E15" s="9"/>
    </row>
    <row r="16" spans="1:5" ht="24.75" customHeight="1">
      <c r="A16" s="25" t="s">
        <v>65</v>
      </c>
      <c r="B16" s="8">
        <v>59</v>
      </c>
      <c r="C16" s="9">
        <v>59</v>
      </c>
      <c r="D16" s="8"/>
      <c r="E16" s="9"/>
    </row>
    <row r="17" spans="1:5" ht="24.75" customHeight="1">
      <c r="A17" s="25" t="s">
        <v>66</v>
      </c>
      <c r="B17" s="8">
        <v>31</v>
      </c>
      <c r="C17" s="9">
        <v>62</v>
      </c>
      <c r="D17" s="8"/>
      <c r="E17" s="9"/>
    </row>
    <row r="18" spans="1:5" ht="24.75" customHeight="1">
      <c r="A18" s="26" t="s">
        <v>67</v>
      </c>
      <c r="B18" s="8">
        <v>4</v>
      </c>
      <c r="C18" s="9">
        <v>5.5</v>
      </c>
      <c r="D18" s="8"/>
      <c r="E18" s="9"/>
    </row>
    <row r="19" spans="1:5" ht="24.75" customHeight="1">
      <c r="A19" s="25" t="s">
        <v>68</v>
      </c>
      <c r="B19" s="8">
        <v>283</v>
      </c>
      <c r="C19" s="9">
        <v>1271.25</v>
      </c>
      <c r="D19" s="8"/>
      <c r="E19" s="9"/>
    </row>
    <row r="20" spans="1:5" ht="24.75" customHeight="1">
      <c r="A20" s="25" t="s">
        <v>69</v>
      </c>
      <c r="B20" s="8"/>
      <c r="C20" s="9"/>
      <c r="D20" s="8"/>
      <c r="E20" s="9"/>
    </row>
    <row r="21" spans="1:5" ht="24.75" customHeight="1">
      <c r="A21" s="25" t="s">
        <v>70</v>
      </c>
      <c r="B21" s="8"/>
      <c r="C21" s="9"/>
      <c r="D21" s="8"/>
      <c r="E21" s="9"/>
    </row>
    <row r="22" spans="1:5" ht="24.75" customHeight="1">
      <c r="A22" s="25" t="s">
        <v>71</v>
      </c>
      <c r="B22" s="8"/>
      <c r="C22" s="9"/>
      <c r="D22" s="8"/>
      <c r="E22" s="9"/>
    </row>
    <row r="23" spans="1:5" ht="24.75" customHeight="1">
      <c r="A23" s="25" t="s">
        <v>72</v>
      </c>
      <c r="B23" s="8"/>
      <c r="C23" s="9"/>
      <c r="D23" s="8"/>
      <c r="E23" s="9"/>
    </row>
    <row r="24" spans="1:5" ht="24.75" customHeight="1">
      <c r="A24" s="28" t="s">
        <v>73</v>
      </c>
      <c r="B24" s="13">
        <f>66*4</f>
        <v>264</v>
      </c>
      <c r="C24" s="14">
        <v>588</v>
      </c>
      <c r="D24" s="13"/>
      <c r="E24" s="14"/>
    </row>
    <row r="25" spans="1:5" ht="18.75" customHeight="1" thickBot="1">
      <c r="A25" s="7" t="s">
        <v>21</v>
      </c>
      <c r="B25" s="8">
        <v>4184</v>
      </c>
      <c r="C25" s="9">
        <v>0</v>
      </c>
      <c r="D25" s="8">
        <f>5683+3816</f>
        <v>9499</v>
      </c>
      <c r="E25" s="9">
        <v>0</v>
      </c>
    </row>
    <row r="26" spans="1:5" ht="21.75" customHeight="1" thickBot="1">
      <c r="A26" s="10" t="s">
        <v>10</v>
      </c>
      <c r="B26" s="11">
        <f>SUM(B5:B25)</f>
        <v>24567</v>
      </c>
      <c r="C26" s="12">
        <f>SUM(C5:C25)</f>
        <v>35156.25</v>
      </c>
      <c r="D26" s="11">
        <f>SUM(D5:D25)</f>
        <v>23837</v>
      </c>
      <c r="E26" s="12">
        <f>SUM(E5:E25)</f>
        <v>31046.8</v>
      </c>
    </row>
    <row r="27" spans="1:5" ht="25.5" customHeight="1">
      <c r="A27" s="29" t="s">
        <v>24</v>
      </c>
      <c r="B27" s="30"/>
      <c r="C27" s="31"/>
      <c r="D27" s="30"/>
      <c r="E27" s="31"/>
    </row>
    <row r="28" spans="1:5" ht="25.5" customHeight="1">
      <c r="A28" s="32" t="s">
        <v>76</v>
      </c>
      <c r="B28" s="13">
        <f>1750-136</f>
        <v>1614</v>
      </c>
      <c r="C28" s="14">
        <v>0</v>
      </c>
      <c r="D28" s="13">
        <v>1860</v>
      </c>
      <c r="E28" s="14">
        <v>0</v>
      </c>
    </row>
    <row r="29" spans="1:5" ht="18.75" customHeight="1">
      <c r="A29" s="7" t="s">
        <v>45</v>
      </c>
      <c r="B29" s="8"/>
      <c r="C29" s="9"/>
      <c r="D29" s="8"/>
      <c r="E29" s="9"/>
    </row>
    <row r="30" spans="1:5" ht="18.75" customHeight="1">
      <c r="A30" s="7" t="s">
        <v>22</v>
      </c>
      <c r="B30" s="8"/>
      <c r="C30" s="9"/>
      <c r="D30" s="8"/>
      <c r="E30" s="9"/>
    </row>
    <row r="31" spans="1:5" ht="18.75" customHeight="1">
      <c r="A31" s="7" t="s">
        <v>39</v>
      </c>
      <c r="B31" s="8"/>
      <c r="C31" s="9"/>
      <c r="D31" s="8"/>
      <c r="E31" s="9"/>
    </row>
    <row r="32" spans="1:5" ht="18.75" customHeight="1">
      <c r="A32" s="7" t="s">
        <v>48</v>
      </c>
      <c r="B32" s="8"/>
      <c r="C32" s="9"/>
      <c r="D32" s="8"/>
      <c r="E32" s="9"/>
    </row>
    <row r="33" spans="1:5" ht="18.75" customHeight="1">
      <c r="A33" s="7" t="s">
        <v>41</v>
      </c>
      <c r="B33" s="8"/>
      <c r="C33" s="9"/>
      <c r="D33" s="8"/>
      <c r="E33" s="9"/>
    </row>
    <row r="34" spans="1:5" ht="18.75" customHeight="1">
      <c r="A34" s="7" t="s">
        <v>55</v>
      </c>
      <c r="B34" s="8"/>
      <c r="C34" s="9"/>
      <c r="D34" s="8"/>
      <c r="E34" s="9"/>
    </row>
    <row r="35" spans="1:5" ht="18.75" customHeight="1">
      <c r="A35" s="7" t="s">
        <v>50</v>
      </c>
      <c r="B35" s="8"/>
      <c r="C35" s="9"/>
      <c r="D35" s="8"/>
      <c r="E35" s="9"/>
    </row>
    <row r="36" spans="1:5" ht="18.75" customHeight="1">
      <c r="A36" s="7" t="s">
        <v>28</v>
      </c>
      <c r="B36" s="8"/>
      <c r="C36" s="9"/>
      <c r="D36" s="8"/>
      <c r="E36" s="9"/>
    </row>
    <row r="37" spans="1:5" ht="18.75" customHeight="1" thickBot="1">
      <c r="A37" s="7" t="s">
        <v>42</v>
      </c>
      <c r="B37" s="8"/>
      <c r="C37" s="9"/>
      <c r="D37" s="8"/>
      <c r="E37" s="9"/>
    </row>
    <row r="38" spans="1:5" ht="21.75" customHeight="1" thickBot="1">
      <c r="A38" s="10" t="s">
        <v>12</v>
      </c>
      <c r="B38" s="11">
        <f>SUM(B28:B37)</f>
        <v>1614</v>
      </c>
      <c r="C38" s="12">
        <f>SUM(C28:C30)</f>
        <v>0</v>
      </c>
      <c r="D38" s="11">
        <f>SUM(D28:D37)</f>
        <v>1860</v>
      </c>
      <c r="E38" s="12">
        <f>SUM(E28:E30)</f>
        <v>0</v>
      </c>
    </row>
    <row r="39" spans="1:5" s="17" customFormat="1" ht="21.75" customHeight="1" thickBot="1">
      <c r="A39" s="16" t="s">
        <v>13</v>
      </c>
      <c r="B39" s="11">
        <f>B38+B26</f>
        <v>26181</v>
      </c>
      <c r="C39" s="12">
        <f>C38+C26</f>
        <v>35156.25</v>
      </c>
      <c r="D39" s="11">
        <f>D38+D26</f>
        <v>25697</v>
      </c>
      <c r="E39" s="12">
        <f>E38+E26</f>
        <v>31046.8</v>
      </c>
    </row>
    <row r="42" ht="12.75">
      <c r="B42" s="15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66" r:id="rId1"/>
  <headerFooter alignWithMargins="0">
    <oddHeader>&amp;C&amp;"Arial,Fett"&amp;14Vorlage 2005
RIM Bergisch Gladbach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2</v>
      </c>
      <c r="B3" s="3" t="s">
        <v>77</v>
      </c>
      <c r="C3" s="3" t="s">
        <v>77</v>
      </c>
      <c r="D3" s="3" t="s">
        <v>78</v>
      </c>
      <c r="E3" s="3" t="s">
        <v>78</v>
      </c>
    </row>
    <row r="4" spans="1:5" ht="26.25" customHeight="1">
      <c r="A4" s="4" t="s">
        <v>3</v>
      </c>
      <c r="B4" s="5"/>
      <c r="C4" s="6"/>
      <c r="D4" s="5"/>
      <c r="E4" s="6"/>
    </row>
    <row r="5" spans="1:5" ht="18.75" customHeight="1">
      <c r="A5" s="7" t="s">
        <v>4</v>
      </c>
      <c r="B5" s="8">
        <v>57827</v>
      </c>
      <c r="C5" s="9">
        <v>60443.5</v>
      </c>
      <c r="D5" s="8">
        <v>41207</v>
      </c>
      <c r="E5" s="9">
        <v>50498.7</v>
      </c>
    </row>
    <row r="6" spans="1:5" ht="18.75" customHeight="1">
      <c r="A6" s="7" t="s">
        <v>5</v>
      </c>
      <c r="B6" s="8">
        <v>24117</v>
      </c>
      <c r="C6" s="9">
        <v>27619.45</v>
      </c>
      <c r="D6" s="8">
        <v>21609</v>
      </c>
      <c r="E6" s="9">
        <v>21421</v>
      </c>
    </row>
    <row r="7" spans="1:5" ht="18.75" customHeight="1">
      <c r="A7" s="7" t="s">
        <v>6</v>
      </c>
      <c r="B7" s="8">
        <v>18581</v>
      </c>
      <c r="C7" s="9">
        <v>14446.95</v>
      </c>
      <c r="D7" s="8">
        <v>22765</v>
      </c>
      <c r="E7" s="9">
        <v>10718</v>
      </c>
    </row>
    <row r="8" spans="1:5" ht="18.75" customHeight="1">
      <c r="A8" s="7" t="s">
        <v>7</v>
      </c>
      <c r="B8" s="8">
        <v>26120</v>
      </c>
      <c r="C8" s="9">
        <v>35959.68</v>
      </c>
      <c r="D8" s="8">
        <v>29159</v>
      </c>
      <c r="E8" s="9">
        <v>35988</v>
      </c>
    </row>
    <row r="9" spans="1:5" ht="18.75" customHeight="1">
      <c r="A9" s="7" t="s">
        <v>8</v>
      </c>
      <c r="B9" s="8">
        <v>27132</v>
      </c>
      <c r="C9" s="9">
        <v>18857.3</v>
      </c>
      <c r="D9" s="8">
        <v>24216</v>
      </c>
      <c r="E9" s="9">
        <v>14483.5</v>
      </c>
    </row>
    <row r="10" spans="1:5" ht="18.75" customHeight="1" thickBot="1">
      <c r="A10" s="7" t="s">
        <v>9</v>
      </c>
      <c r="B10" s="8">
        <v>24567</v>
      </c>
      <c r="C10" s="9">
        <v>35156.25</v>
      </c>
      <c r="D10" s="8">
        <v>23837</v>
      </c>
      <c r="E10" s="9">
        <v>31046.8</v>
      </c>
    </row>
    <row r="11" spans="1:5" ht="21.75" customHeight="1" thickBot="1">
      <c r="A11" s="10" t="s">
        <v>10</v>
      </c>
      <c r="B11" s="11">
        <f>SUM(B5:B10)</f>
        <v>178344</v>
      </c>
      <c r="C11" s="12">
        <f>SUM(C5:C10)</f>
        <v>192483.12999999998</v>
      </c>
      <c r="D11" s="11">
        <f>SUM(D5:D10)</f>
        <v>162793</v>
      </c>
      <c r="E11" s="12">
        <f>SUM(E5:E10)</f>
        <v>164156</v>
      </c>
    </row>
    <row r="12" spans="1:5" ht="21.75" customHeight="1">
      <c r="A12" s="4" t="s">
        <v>11</v>
      </c>
      <c r="B12" s="13"/>
      <c r="C12" s="14"/>
      <c r="D12" s="13"/>
      <c r="E12" s="14"/>
    </row>
    <row r="13" spans="1:5" ht="18.75" customHeight="1">
      <c r="A13" s="7" t="s">
        <v>4</v>
      </c>
      <c r="B13" s="8">
        <v>650</v>
      </c>
      <c r="C13" s="9">
        <v>0</v>
      </c>
      <c r="D13" s="8">
        <v>980</v>
      </c>
      <c r="E13" s="9">
        <v>0</v>
      </c>
    </row>
    <row r="14" spans="1:5" ht="18.75" customHeight="1">
      <c r="A14" s="7" t="s">
        <v>5</v>
      </c>
      <c r="B14" s="8">
        <v>2012</v>
      </c>
      <c r="C14" s="9">
        <v>0</v>
      </c>
      <c r="D14" s="8">
        <v>2105</v>
      </c>
      <c r="E14" s="9">
        <v>0</v>
      </c>
    </row>
    <row r="15" spans="1:5" ht="18.75" customHeight="1">
      <c r="A15" s="7" t="s">
        <v>6</v>
      </c>
      <c r="B15" s="8">
        <v>485</v>
      </c>
      <c r="C15" s="9">
        <v>0</v>
      </c>
      <c r="D15" s="8">
        <v>501</v>
      </c>
      <c r="E15" s="9">
        <v>0</v>
      </c>
    </row>
    <row r="16" spans="1:5" ht="18.75" customHeight="1">
      <c r="A16" s="7" t="s">
        <v>7</v>
      </c>
      <c r="B16" s="8">
        <v>1050</v>
      </c>
      <c r="C16" s="9">
        <v>0</v>
      </c>
      <c r="D16" s="8">
        <v>1013</v>
      </c>
      <c r="E16" s="9">
        <v>0</v>
      </c>
    </row>
    <row r="17" spans="1:5" ht="18.75" customHeight="1">
      <c r="A17" s="7" t="s">
        <v>8</v>
      </c>
      <c r="B17" s="8">
        <v>950</v>
      </c>
      <c r="C17" s="9">
        <v>0</v>
      </c>
      <c r="D17" s="8">
        <v>925</v>
      </c>
      <c r="E17" s="9">
        <v>0</v>
      </c>
    </row>
    <row r="18" spans="1:5" ht="18.75" customHeight="1" thickBot="1">
      <c r="A18" s="7" t="s">
        <v>9</v>
      </c>
      <c r="B18" s="8">
        <v>1614</v>
      </c>
      <c r="C18" s="9">
        <v>0</v>
      </c>
      <c r="D18" s="8">
        <v>1860</v>
      </c>
      <c r="E18" s="9">
        <v>0</v>
      </c>
    </row>
    <row r="19" spans="1:5" ht="21.75" customHeight="1" thickBot="1">
      <c r="A19" s="10" t="s">
        <v>12</v>
      </c>
      <c r="B19" s="11">
        <f>SUM(B13:B18)</f>
        <v>6761</v>
      </c>
      <c r="C19" s="12">
        <f>SUM(C13:C18)</f>
        <v>0</v>
      </c>
      <c r="D19" s="11">
        <f>SUM(D13:D18)</f>
        <v>7384</v>
      </c>
      <c r="E19" s="12">
        <f>SUM(E13:E18)</f>
        <v>0</v>
      </c>
    </row>
    <row r="20" spans="1:5" s="17" customFormat="1" ht="21.75" customHeight="1" thickBot="1">
      <c r="A20" s="16" t="s">
        <v>13</v>
      </c>
      <c r="B20" s="11">
        <f>B19+B11</f>
        <v>185105</v>
      </c>
      <c r="C20" s="12">
        <f>C19+C11</f>
        <v>192483.12999999998</v>
      </c>
      <c r="D20" s="11">
        <f>D19+D11</f>
        <v>170177</v>
      </c>
      <c r="E20" s="12">
        <f>E19+E11</f>
        <v>164156</v>
      </c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98" r:id="rId1"/>
  <headerFooter alignWithMargins="0">
    <oddHeader>&amp;C&amp;"Arial,Fett"&amp;14Rheinisches Industriemuseum
(RIM)
 Gesamt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workbookViewId="0" topLeftCell="A28">
      <selection activeCell="C41" sqref="C41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  <col min="6" max="6" width="33.003906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74</v>
      </c>
      <c r="C3" s="3" t="s">
        <v>74</v>
      </c>
      <c r="D3" s="3" t="s">
        <v>75</v>
      </c>
      <c r="E3" s="3" t="s">
        <v>75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25" t="s">
        <v>15</v>
      </c>
      <c r="B5" s="8">
        <f>94+2060+278</f>
        <v>2432</v>
      </c>
      <c r="C5" s="9">
        <f>7409.6+417+141</f>
        <v>7967.6</v>
      </c>
      <c r="D5" s="8">
        <f>188+1817</f>
        <v>2005</v>
      </c>
      <c r="E5" s="9">
        <f>7201+282</f>
        <v>7483</v>
      </c>
    </row>
    <row r="6" spans="1:5" ht="24.75" customHeight="1">
      <c r="A6" s="25" t="s">
        <v>16</v>
      </c>
      <c r="B6" s="8">
        <v>1673</v>
      </c>
      <c r="C6" s="9">
        <v>5635</v>
      </c>
      <c r="D6" s="8">
        <v>1809</v>
      </c>
      <c r="E6" s="9">
        <v>6161.54</v>
      </c>
    </row>
    <row r="7" spans="1:5" ht="24.75" customHeight="1">
      <c r="A7" s="25" t="s">
        <v>56</v>
      </c>
      <c r="B7" s="8">
        <f>264+105</f>
        <v>369</v>
      </c>
      <c r="C7" s="9">
        <f>302.5+52.5</f>
        <v>355</v>
      </c>
      <c r="D7" s="8">
        <f>165+12+3</f>
        <v>180</v>
      </c>
      <c r="E7" s="9">
        <f>330+6+1.5</f>
        <v>337.5</v>
      </c>
    </row>
    <row r="8" spans="1:5" ht="24.75" customHeight="1">
      <c r="A8" s="25" t="s">
        <v>57</v>
      </c>
      <c r="B8" s="8">
        <v>596</v>
      </c>
      <c r="C8" s="9">
        <v>894</v>
      </c>
      <c r="D8" s="8">
        <v>809</v>
      </c>
      <c r="E8" s="9">
        <v>1213.5</v>
      </c>
    </row>
    <row r="9" spans="1:5" ht="24.75" customHeight="1">
      <c r="A9" s="25" t="s">
        <v>58</v>
      </c>
      <c r="B9" s="8">
        <v>290</v>
      </c>
      <c r="C9" s="9">
        <v>870</v>
      </c>
      <c r="D9" s="8">
        <v>393</v>
      </c>
      <c r="E9" s="9">
        <v>1179</v>
      </c>
    </row>
    <row r="10" spans="1:5" ht="24.75" customHeight="1">
      <c r="A10" s="25" t="s">
        <v>22</v>
      </c>
      <c r="B10" s="8">
        <f>3560+192</f>
        <v>3752</v>
      </c>
      <c r="C10" s="9">
        <f>3560+96</f>
        <v>3656</v>
      </c>
      <c r="D10" s="8"/>
      <c r="E10" s="9"/>
    </row>
    <row r="11" spans="1:5" ht="24.75" customHeight="1">
      <c r="A11" s="26" t="s">
        <v>59</v>
      </c>
      <c r="B11" s="8">
        <v>920</v>
      </c>
      <c r="C11" s="9">
        <v>1837.6</v>
      </c>
      <c r="D11" s="8">
        <v>932</v>
      </c>
      <c r="E11" s="9">
        <v>1864</v>
      </c>
    </row>
    <row r="12" spans="1:5" ht="24.75" customHeight="1">
      <c r="A12" s="27" t="s">
        <v>60</v>
      </c>
      <c r="B12" s="8">
        <v>11</v>
      </c>
      <c r="C12" s="9">
        <v>176</v>
      </c>
      <c r="D12" s="8"/>
      <c r="E12" s="9"/>
    </row>
    <row r="13" spans="1:5" ht="24.75" customHeight="1">
      <c r="A13" s="26" t="s">
        <v>61</v>
      </c>
      <c r="B13" s="8">
        <v>27</v>
      </c>
      <c r="C13" s="9">
        <v>40.5</v>
      </c>
      <c r="D13" s="8"/>
      <c r="E13" s="9"/>
    </row>
    <row r="14" spans="1:5" ht="24.75" customHeight="1">
      <c r="A14" s="25" t="s">
        <v>62</v>
      </c>
      <c r="B14" s="8">
        <v>509</v>
      </c>
      <c r="C14" s="9">
        <v>2412.5</v>
      </c>
      <c r="D14" s="8">
        <v>213</v>
      </c>
      <c r="E14" s="9">
        <v>532.5</v>
      </c>
    </row>
    <row r="15" spans="1:5" ht="24.75" customHeight="1">
      <c r="A15" s="25" t="s">
        <v>63</v>
      </c>
      <c r="B15" s="8">
        <v>165</v>
      </c>
      <c r="C15" s="9">
        <v>634</v>
      </c>
      <c r="D15" s="8">
        <v>26</v>
      </c>
      <c r="E15" s="9">
        <v>57.2</v>
      </c>
    </row>
    <row r="16" spans="1:5" ht="24.75" customHeight="1">
      <c r="A16" s="25" t="s">
        <v>64</v>
      </c>
      <c r="B16" s="8">
        <v>81</v>
      </c>
      <c r="C16" s="9">
        <v>160</v>
      </c>
      <c r="D16" s="8"/>
      <c r="E16" s="9"/>
    </row>
    <row r="17" spans="1:5" ht="24.75" customHeight="1">
      <c r="A17" s="25" t="s">
        <v>65</v>
      </c>
      <c r="B17" s="8">
        <v>652</v>
      </c>
      <c r="C17" s="9">
        <v>652</v>
      </c>
      <c r="D17" s="8"/>
      <c r="E17" s="9"/>
    </row>
    <row r="18" spans="1:5" ht="24.75" customHeight="1">
      <c r="A18" s="25" t="s">
        <v>66</v>
      </c>
      <c r="B18" s="8">
        <v>104</v>
      </c>
      <c r="C18" s="9">
        <v>416</v>
      </c>
      <c r="D18" s="8">
        <v>25</v>
      </c>
      <c r="E18" s="9">
        <v>50</v>
      </c>
    </row>
    <row r="19" spans="1:5" ht="24.75" customHeight="1">
      <c r="A19" s="26" t="s">
        <v>67</v>
      </c>
      <c r="B19" s="8">
        <f>70*4</f>
        <v>280</v>
      </c>
      <c r="C19" s="9">
        <v>630</v>
      </c>
      <c r="D19" s="8">
        <v>13</v>
      </c>
      <c r="E19" s="9">
        <v>15</v>
      </c>
    </row>
    <row r="20" spans="1:5" ht="24.75" customHeight="1">
      <c r="A20" s="25" t="s">
        <v>68</v>
      </c>
      <c r="B20" s="8">
        <v>151</v>
      </c>
      <c r="C20" s="9">
        <v>1208</v>
      </c>
      <c r="D20" s="8">
        <v>199</v>
      </c>
      <c r="E20" s="9">
        <v>1094.5</v>
      </c>
    </row>
    <row r="21" spans="1:5" ht="24.75" customHeight="1">
      <c r="A21" s="25" t="s">
        <v>69</v>
      </c>
      <c r="B21" s="8"/>
      <c r="C21" s="9"/>
      <c r="D21" s="8">
        <v>120</v>
      </c>
      <c r="E21" s="9">
        <v>564</v>
      </c>
    </row>
    <row r="22" spans="1:5" ht="24.75" customHeight="1">
      <c r="A22" s="25" t="s">
        <v>70</v>
      </c>
      <c r="B22" s="8"/>
      <c r="C22" s="9"/>
      <c r="D22" s="8">
        <v>2</v>
      </c>
      <c r="E22" s="9">
        <v>5</v>
      </c>
    </row>
    <row r="23" spans="1:5" ht="24.75" customHeight="1">
      <c r="A23" s="25" t="s">
        <v>71</v>
      </c>
      <c r="B23" s="8"/>
      <c r="C23" s="9"/>
      <c r="D23" s="8">
        <v>1</v>
      </c>
      <c r="E23" s="9">
        <v>2</v>
      </c>
    </row>
    <row r="24" spans="1:5" ht="24.75" customHeight="1">
      <c r="A24" s="25" t="s">
        <v>72</v>
      </c>
      <c r="B24" s="8"/>
      <c r="C24" s="9"/>
      <c r="D24" s="8">
        <v>38</v>
      </c>
      <c r="E24" s="9">
        <v>152</v>
      </c>
    </row>
    <row r="25" spans="1:5" ht="24.75" customHeight="1">
      <c r="A25" s="28" t="s">
        <v>73</v>
      </c>
      <c r="B25" s="8"/>
      <c r="C25" s="9"/>
      <c r="D25" s="8"/>
      <c r="E25" s="9"/>
    </row>
    <row r="26" spans="1:6" ht="26.25" customHeight="1">
      <c r="A26" s="7" t="s">
        <v>17</v>
      </c>
      <c r="B26" s="8">
        <v>185</v>
      </c>
      <c r="C26" s="9">
        <v>0</v>
      </c>
      <c r="D26" s="8">
        <v>210</v>
      </c>
      <c r="E26" s="9"/>
      <c r="F26" s="18" t="s">
        <v>18</v>
      </c>
    </row>
    <row r="27" spans="1:6" ht="28.5" customHeight="1">
      <c r="A27" s="7" t="s">
        <v>19</v>
      </c>
      <c r="B27" s="8">
        <v>4385</v>
      </c>
      <c r="C27" s="9">
        <v>0</v>
      </c>
      <c r="D27" s="8">
        <v>4361</v>
      </c>
      <c r="E27" s="9"/>
      <c r="F27" s="18" t="s">
        <v>20</v>
      </c>
    </row>
    <row r="28" spans="1:6" ht="30.75" customHeight="1">
      <c r="A28" s="7" t="s">
        <v>21</v>
      </c>
      <c r="B28" s="8">
        <v>2788</v>
      </c>
      <c r="C28" s="9">
        <v>0</v>
      </c>
      <c r="D28" s="8">
        <v>8890</v>
      </c>
      <c r="E28" s="9"/>
      <c r="F28" s="18"/>
    </row>
    <row r="29" spans="1:6" ht="30" customHeight="1" thickBot="1">
      <c r="A29" s="7" t="s">
        <v>22</v>
      </c>
      <c r="B29" s="8">
        <v>250</v>
      </c>
      <c r="C29" s="9">
        <v>0</v>
      </c>
      <c r="D29" s="8">
        <v>210</v>
      </c>
      <c r="E29" s="9"/>
      <c r="F29" s="18" t="s">
        <v>23</v>
      </c>
    </row>
    <row r="30" spans="1:5" ht="21.75" customHeight="1" thickBot="1">
      <c r="A30" s="10" t="s">
        <v>10</v>
      </c>
      <c r="B30" s="11">
        <f>SUM(B5:B29)</f>
        <v>19620</v>
      </c>
      <c r="C30" s="12">
        <f>SUM(C5:C29)</f>
        <v>27544.199999999997</v>
      </c>
      <c r="D30" s="11">
        <f>SUM(D5:D29)</f>
        <v>20436</v>
      </c>
      <c r="E30" s="12">
        <f>SUM(E5:E29)</f>
        <v>20710.74</v>
      </c>
    </row>
    <row r="31" spans="1:5" ht="21.75" customHeight="1">
      <c r="A31" s="29" t="s">
        <v>24</v>
      </c>
      <c r="B31" s="30"/>
      <c r="C31" s="31"/>
      <c r="D31" s="30"/>
      <c r="E31" s="31"/>
    </row>
    <row r="32" spans="1:5" ht="21.75" customHeight="1">
      <c r="A32" s="32" t="s">
        <v>76</v>
      </c>
      <c r="B32" s="13">
        <v>252</v>
      </c>
      <c r="C32" s="14">
        <v>0</v>
      </c>
      <c r="D32" s="13">
        <v>580</v>
      </c>
      <c r="E32" s="14">
        <v>0</v>
      </c>
    </row>
    <row r="33" spans="1:5" ht="18.75" customHeight="1">
      <c r="A33" s="7" t="s">
        <v>25</v>
      </c>
      <c r="B33" s="8"/>
      <c r="C33" s="9"/>
      <c r="D33" s="8"/>
      <c r="E33" s="9"/>
    </row>
    <row r="34" spans="1:6" ht="18" customHeight="1">
      <c r="A34" s="7" t="s">
        <v>26</v>
      </c>
      <c r="B34" s="8"/>
      <c r="C34" s="21"/>
      <c r="D34" s="8"/>
      <c r="E34" s="9"/>
      <c r="F34" s="18"/>
    </row>
    <row r="35" spans="1:5" ht="18.75" customHeight="1">
      <c r="A35" s="7" t="s">
        <v>27</v>
      </c>
      <c r="B35" s="8"/>
      <c r="C35" s="9"/>
      <c r="D35" s="8"/>
      <c r="E35" s="9"/>
    </row>
    <row r="36" spans="1:5" ht="18.75" customHeight="1" thickBot="1">
      <c r="A36" s="7" t="s">
        <v>28</v>
      </c>
      <c r="B36" s="8"/>
      <c r="C36" s="9"/>
      <c r="D36" s="8"/>
      <c r="E36" s="9"/>
    </row>
    <row r="37" spans="1:5" ht="21.75" customHeight="1" thickBot="1">
      <c r="A37" s="10" t="s">
        <v>12</v>
      </c>
      <c r="B37" s="11">
        <f>SUM(B32:B36)</f>
        <v>252</v>
      </c>
      <c r="C37" s="12">
        <f>SUM(C32:C36)</f>
        <v>0</v>
      </c>
      <c r="D37" s="11">
        <f>SUM(D32:D36)</f>
        <v>580</v>
      </c>
      <c r="E37" s="12">
        <f>SUM(E32:E36)</f>
        <v>0</v>
      </c>
    </row>
    <row r="38" spans="1:5" s="17" customFormat="1" ht="21.75" customHeight="1" thickBot="1">
      <c r="A38" s="16" t="s">
        <v>13</v>
      </c>
      <c r="B38" s="11">
        <f>B37+B30</f>
        <v>19872</v>
      </c>
      <c r="C38" s="12">
        <f>C37+C30</f>
        <v>27544.199999999997</v>
      </c>
      <c r="D38" s="11">
        <f>D37+D30</f>
        <v>21016</v>
      </c>
      <c r="E38" s="12">
        <f>E37+E30</f>
        <v>20710.74</v>
      </c>
    </row>
    <row r="41" ht="12.75">
      <c r="B41" s="15"/>
    </row>
    <row r="42" ht="12.75">
      <c r="D42" s="15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53" r:id="rId1"/>
  <headerFooter alignWithMargins="0">
    <oddHeader>&amp;C&amp;"Arial,Fett"&amp;14
RIM Oberhausen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workbookViewId="0" topLeftCell="A28">
      <selection activeCell="B41" sqref="B41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  <col min="6" max="6" width="33.003906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77</v>
      </c>
      <c r="C3" s="3" t="s">
        <v>77</v>
      </c>
      <c r="D3" s="3" t="s">
        <v>78</v>
      </c>
      <c r="E3" s="3" t="s">
        <v>78</v>
      </c>
    </row>
    <row r="4" spans="1:5" ht="26.25" customHeight="1">
      <c r="A4" s="4" t="s">
        <v>3</v>
      </c>
      <c r="B4" s="5"/>
      <c r="C4" s="6"/>
      <c r="D4" s="5"/>
      <c r="E4" s="6"/>
    </row>
    <row r="5" spans="1:6" ht="26.25" customHeight="1">
      <c r="A5" s="7" t="s">
        <v>15</v>
      </c>
      <c r="B5" s="8">
        <f>3884+160+496</f>
        <v>4540</v>
      </c>
      <c r="C5" s="9">
        <f>240+744+13384</f>
        <v>14368</v>
      </c>
      <c r="D5" s="8">
        <f>3879+223+420</f>
        <v>4522</v>
      </c>
      <c r="E5" s="9">
        <f>630+334.5+15434</f>
        <v>16398.5</v>
      </c>
      <c r="F5" s="18"/>
    </row>
    <row r="6" spans="1:6" ht="26.25" customHeight="1">
      <c r="A6" s="7" t="s">
        <v>16</v>
      </c>
      <c r="B6" s="8">
        <v>4286</v>
      </c>
      <c r="C6" s="9">
        <v>13042</v>
      </c>
      <c r="D6" s="8">
        <v>3791</v>
      </c>
      <c r="E6" s="9">
        <v>12848</v>
      </c>
      <c r="F6" s="18"/>
    </row>
    <row r="7" spans="1:6" ht="26.25" customHeight="1">
      <c r="A7" s="7" t="s">
        <v>56</v>
      </c>
      <c r="B7" s="8">
        <f>737+12+138</f>
        <v>887</v>
      </c>
      <c r="C7" s="9">
        <f>607.5+69+6</f>
        <v>682.5</v>
      </c>
      <c r="D7" s="8">
        <f>387+5+82</f>
        <v>474</v>
      </c>
      <c r="E7" s="9">
        <f>774+41+2.5</f>
        <v>817.5</v>
      </c>
      <c r="F7" s="18"/>
    </row>
    <row r="8" spans="1:6" ht="26.25" customHeight="1">
      <c r="A8" s="7" t="s">
        <v>57</v>
      </c>
      <c r="B8" s="8">
        <v>1134</v>
      </c>
      <c r="C8" s="9">
        <v>1688.5</v>
      </c>
      <c r="D8" s="8">
        <v>1880</v>
      </c>
      <c r="E8" s="9">
        <v>2794.5</v>
      </c>
      <c r="F8" s="18"/>
    </row>
    <row r="9" spans="1:6" ht="26.25" customHeight="1">
      <c r="A9" s="7" t="s">
        <v>58</v>
      </c>
      <c r="B9" s="8">
        <v>645</v>
      </c>
      <c r="C9" s="9">
        <v>1626</v>
      </c>
      <c r="D9" s="8">
        <v>703</v>
      </c>
      <c r="E9" s="9">
        <v>2108.5</v>
      </c>
      <c r="F9" s="18"/>
    </row>
    <row r="10" spans="1:6" ht="26.25" customHeight="1">
      <c r="A10" s="7" t="s">
        <v>22</v>
      </c>
      <c r="B10" s="8">
        <f>6057+390</f>
        <v>6447</v>
      </c>
      <c r="C10" s="9">
        <f>6057+195</f>
        <v>6252</v>
      </c>
      <c r="D10" s="8">
        <f>1684+29</f>
        <v>1713</v>
      </c>
      <c r="E10" s="9">
        <f>14.5+1685.5</f>
        <v>1700</v>
      </c>
      <c r="F10" s="18"/>
    </row>
    <row r="11" spans="1:6" ht="26.25" customHeight="1">
      <c r="A11" s="7" t="s">
        <v>59</v>
      </c>
      <c r="B11" s="8">
        <v>1552</v>
      </c>
      <c r="C11" s="9">
        <v>3101.6</v>
      </c>
      <c r="D11" s="8">
        <v>1980</v>
      </c>
      <c r="E11" s="9">
        <v>3727</v>
      </c>
      <c r="F11" s="18"/>
    </row>
    <row r="12" spans="1:6" ht="26.25" customHeight="1">
      <c r="A12" s="7" t="s">
        <v>60</v>
      </c>
      <c r="B12" s="8">
        <v>17</v>
      </c>
      <c r="C12" s="9">
        <v>272</v>
      </c>
      <c r="D12" s="8"/>
      <c r="E12" s="9"/>
      <c r="F12" s="18"/>
    </row>
    <row r="13" spans="1:6" ht="26.25" customHeight="1">
      <c r="A13" s="7" t="s">
        <v>61</v>
      </c>
      <c r="B13" s="8">
        <v>123</v>
      </c>
      <c r="C13" s="9">
        <v>184.5</v>
      </c>
      <c r="D13" s="8">
        <v>0</v>
      </c>
      <c r="E13" s="9"/>
      <c r="F13" s="18"/>
    </row>
    <row r="14" spans="1:6" ht="26.25" customHeight="1">
      <c r="A14" s="7" t="s">
        <v>62</v>
      </c>
      <c r="B14" s="8">
        <v>1333</v>
      </c>
      <c r="C14" s="9">
        <v>6530.5</v>
      </c>
      <c r="D14" s="8">
        <v>342</v>
      </c>
      <c r="E14" s="9">
        <v>919.5</v>
      </c>
      <c r="F14" s="18"/>
    </row>
    <row r="15" spans="1:6" ht="26.25" customHeight="1">
      <c r="A15" s="7" t="s">
        <v>63</v>
      </c>
      <c r="B15" s="8">
        <v>650</v>
      </c>
      <c r="C15" s="9">
        <v>2509.4</v>
      </c>
      <c r="D15" s="8">
        <v>26</v>
      </c>
      <c r="E15" s="9">
        <v>57.2</v>
      </c>
      <c r="F15" s="18"/>
    </row>
    <row r="16" spans="1:6" ht="26.25" customHeight="1">
      <c r="A16" s="7" t="s">
        <v>64</v>
      </c>
      <c r="B16" s="8">
        <v>457</v>
      </c>
      <c r="C16" s="9">
        <v>893.5</v>
      </c>
      <c r="D16" s="8">
        <v>39</v>
      </c>
      <c r="E16" s="9">
        <v>78</v>
      </c>
      <c r="F16" s="18"/>
    </row>
    <row r="17" spans="1:6" ht="26.25" customHeight="1">
      <c r="A17" s="7" t="s">
        <v>65</v>
      </c>
      <c r="B17" s="8">
        <v>2635</v>
      </c>
      <c r="C17" s="9">
        <v>2630</v>
      </c>
      <c r="D17" s="8">
        <v>4132</v>
      </c>
      <c r="E17" s="9">
        <v>6199</v>
      </c>
      <c r="F17" s="18"/>
    </row>
    <row r="18" spans="1:6" ht="26.25" customHeight="1">
      <c r="A18" s="7" t="s">
        <v>66</v>
      </c>
      <c r="B18" s="8">
        <v>299</v>
      </c>
      <c r="C18" s="9">
        <v>1196</v>
      </c>
      <c r="D18" s="8">
        <v>25</v>
      </c>
      <c r="E18" s="9">
        <v>50</v>
      </c>
      <c r="F18" s="18"/>
    </row>
    <row r="19" spans="1:6" ht="26.25" customHeight="1">
      <c r="A19" s="7" t="s">
        <v>67</v>
      </c>
      <c r="B19" s="8">
        <f>119*4</f>
        <v>476</v>
      </c>
      <c r="C19" s="9">
        <v>1120</v>
      </c>
      <c r="D19" s="8">
        <f>94*4</f>
        <v>376</v>
      </c>
      <c r="E19" s="9">
        <v>561</v>
      </c>
      <c r="F19" s="18"/>
    </row>
    <row r="20" spans="1:6" ht="26.25" customHeight="1">
      <c r="A20" s="7" t="s">
        <v>68</v>
      </c>
      <c r="B20" s="8">
        <v>459</v>
      </c>
      <c r="C20" s="9">
        <v>3672</v>
      </c>
      <c r="D20" s="8">
        <v>235</v>
      </c>
      <c r="E20" s="9">
        <v>1294</v>
      </c>
      <c r="F20" s="18"/>
    </row>
    <row r="21" spans="1:6" ht="26.25" customHeight="1">
      <c r="A21" s="7" t="s">
        <v>69</v>
      </c>
      <c r="B21" s="8"/>
      <c r="C21" s="9"/>
      <c r="D21" s="8">
        <v>120</v>
      </c>
      <c r="E21" s="9">
        <v>564</v>
      </c>
      <c r="F21" s="18"/>
    </row>
    <row r="22" spans="1:6" ht="26.25" customHeight="1">
      <c r="A22" s="7" t="s">
        <v>70</v>
      </c>
      <c r="B22" s="8"/>
      <c r="C22" s="9"/>
      <c r="D22" s="8">
        <v>2</v>
      </c>
      <c r="E22" s="9">
        <v>5</v>
      </c>
      <c r="F22" s="18"/>
    </row>
    <row r="23" spans="1:6" ht="26.25" customHeight="1">
      <c r="A23" s="7" t="s">
        <v>71</v>
      </c>
      <c r="B23" s="8"/>
      <c r="C23" s="9"/>
      <c r="D23" s="8">
        <v>1</v>
      </c>
      <c r="E23" s="9">
        <v>2</v>
      </c>
      <c r="F23" s="18"/>
    </row>
    <row r="24" spans="1:6" ht="26.25" customHeight="1">
      <c r="A24" s="7" t="s">
        <v>72</v>
      </c>
      <c r="B24" s="8"/>
      <c r="C24" s="9"/>
      <c r="D24" s="8">
        <v>35</v>
      </c>
      <c r="E24" s="9">
        <v>152</v>
      </c>
      <c r="F24" s="18"/>
    </row>
    <row r="25" spans="1:6" ht="26.25" customHeight="1">
      <c r="A25" s="7" t="s">
        <v>73</v>
      </c>
      <c r="B25" s="8">
        <f>45*4</f>
        <v>180</v>
      </c>
      <c r="C25" s="9">
        <v>675</v>
      </c>
      <c r="D25" s="8">
        <f>19*4</f>
        <v>76</v>
      </c>
      <c r="E25" s="9">
        <v>223</v>
      </c>
      <c r="F25" s="18"/>
    </row>
    <row r="26" spans="1:6" ht="26.25" customHeight="1">
      <c r="A26" s="7" t="s">
        <v>17</v>
      </c>
      <c r="B26" s="8">
        <v>520</v>
      </c>
      <c r="C26" s="9">
        <v>0</v>
      </c>
      <c r="D26" s="8">
        <v>420</v>
      </c>
      <c r="E26" s="9"/>
      <c r="F26" s="18" t="s">
        <v>18</v>
      </c>
    </row>
    <row r="27" spans="1:6" ht="28.5" customHeight="1">
      <c r="A27" s="7" t="s">
        <v>19</v>
      </c>
      <c r="B27" s="8">
        <v>12800</v>
      </c>
      <c r="C27" s="9">
        <v>0</v>
      </c>
      <c r="D27" s="8">
        <v>6500</v>
      </c>
      <c r="E27" s="9"/>
      <c r="F27" s="18" t="s">
        <v>20</v>
      </c>
    </row>
    <row r="28" spans="1:6" ht="30.75" customHeight="1">
      <c r="A28" s="7" t="s">
        <v>21</v>
      </c>
      <c r="B28" s="8">
        <f>2788+15099</f>
        <v>17887</v>
      </c>
      <c r="C28" s="9">
        <v>0</v>
      </c>
      <c r="D28" s="8">
        <f>8890+4505</f>
        <v>13395</v>
      </c>
      <c r="E28" s="9"/>
      <c r="F28" s="18"/>
    </row>
    <row r="29" spans="1:6" ht="30" customHeight="1" thickBot="1">
      <c r="A29" s="7" t="s">
        <v>22</v>
      </c>
      <c r="B29" s="8">
        <v>500</v>
      </c>
      <c r="C29" s="9">
        <v>0</v>
      </c>
      <c r="D29" s="8">
        <v>420</v>
      </c>
      <c r="E29" s="9"/>
      <c r="F29" s="18" t="s">
        <v>23</v>
      </c>
    </row>
    <row r="30" spans="1:5" ht="21.75" customHeight="1" thickBot="1">
      <c r="A30" s="10" t="s">
        <v>10</v>
      </c>
      <c r="B30" s="11">
        <f>SUM(B5:B29)</f>
        <v>57827</v>
      </c>
      <c r="C30" s="12">
        <f>SUM(C5:C29)</f>
        <v>60443.5</v>
      </c>
      <c r="D30" s="11">
        <f>SUM(D5:D29)</f>
        <v>41207</v>
      </c>
      <c r="E30" s="12">
        <f>SUM(E5:E29)</f>
        <v>50498.7</v>
      </c>
    </row>
    <row r="31" spans="1:5" ht="21.75" customHeight="1">
      <c r="A31" s="29" t="s">
        <v>24</v>
      </c>
      <c r="B31" s="30"/>
      <c r="C31" s="31"/>
      <c r="D31" s="30"/>
      <c r="E31" s="31"/>
    </row>
    <row r="32" spans="1:5" ht="21.75" customHeight="1">
      <c r="A32" s="32" t="s">
        <v>76</v>
      </c>
      <c r="B32" s="13">
        <v>650</v>
      </c>
      <c r="C32" s="14">
        <v>0</v>
      </c>
      <c r="D32" s="13">
        <v>980</v>
      </c>
      <c r="E32" s="14">
        <v>0</v>
      </c>
    </row>
    <row r="33" spans="1:5" ht="18.75" customHeight="1">
      <c r="A33" s="7" t="s">
        <v>25</v>
      </c>
      <c r="B33" s="8"/>
      <c r="C33" s="9"/>
      <c r="D33" s="8"/>
      <c r="E33" s="9"/>
    </row>
    <row r="34" spans="1:5" ht="18.75" customHeight="1">
      <c r="A34" s="7" t="s">
        <v>26</v>
      </c>
      <c r="B34" s="8"/>
      <c r="C34" s="9"/>
      <c r="D34" s="8"/>
      <c r="E34" s="9"/>
    </row>
    <row r="35" spans="1:5" ht="18.75" customHeight="1">
      <c r="A35" s="7" t="s">
        <v>27</v>
      </c>
      <c r="B35" s="8"/>
      <c r="C35" s="9"/>
      <c r="D35" s="8"/>
      <c r="E35" s="9"/>
    </row>
    <row r="36" spans="1:5" ht="18.75" customHeight="1" thickBot="1">
      <c r="A36" s="7" t="s">
        <v>28</v>
      </c>
      <c r="B36" s="8"/>
      <c r="C36" s="9"/>
      <c r="D36" s="8"/>
      <c r="E36" s="9"/>
    </row>
    <row r="37" spans="1:5" ht="21.75" customHeight="1" thickBot="1">
      <c r="A37" s="10" t="s">
        <v>12</v>
      </c>
      <c r="B37" s="11">
        <f>SUM(B32:B36)</f>
        <v>650</v>
      </c>
      <c r="C37" s="12">
        <f>SUM(C32:C36)</f>
        <v>0</v>
      </c>
      <c r="D37" s="11">
        <f>SUM(D32:D36)</f>
        <v>980</v>
      </c>
      <c r="E37" s="12">
        <f>SUM(E32:E36)</f>
        <v>0</v>
      </c>
    </row>
    <row r="38" spans="1:5" s="17" customFormat="1" ht="21.75" customHeight="1" thickBot="1">
      <c r="A38" s="16" t="s">
        <v>13</v>
      </c>
      <c r="B38" s="11">
        <f>B37+B30</f>
        <v>58477</v>
      </c>
      <c r="C38" s="12">
        <f>C37+C30</f>
        <v>60443.5</v>
      </c>
      <c r="D38" s="11">
        <f>D37+D30</f>
        <v>42187</v>
      </c>
      <c r="E38" s="12">
        <f>E37+E30</f>
        <v>50498.7</v>
      </c>
    </row>
    <row r="41" ht="12.75">
      <c r="B41" s="15"/>
    </row>
    <row r="42" spans="2:4" ht="12.75">
      <c r="B42" s="15"/>
      <c r="D42" s="15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53" r:id="rId1"/>
  <headerFooter alignWithMargins="0">
    <oddHeader>&amp;C&amp;"Arial,Fett"&amp;14
RIM Oberhausen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"/>
  <sheetViews>
    <sheetView workbookViewId="0" topLeftCell="A31">
      <selection activeCell="B45" sqref="B45:E45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  <col min="6" max="6" width="30.42187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77</v>
      </c>
      <c r="C3" s="3" t="s">
        <v>77</v>
      </c>
      <c r="D3" s="3" t="s">
        <v>78</v>
      </c>
      <c r="E3" s="3" t="s">
        <v>78</v>
      </c>
    </row>
    <row r="4" spans="1:5" ht="26.25" customHeight="1">
      <c r="A4" s="4" t="s">
        <v>3</v>
      </c>
      <c r="B4" s="8"/>
      <c r="C4" s="9"/>
      <c r="D4" s="8"/>
      <c r="E4" s="9"/>
    </row>
    <row r="5" spans="1:5" ht="24.75" customHeight="1">
      <c r="A5" s="33" t="s">
        <v>79</v>
      </c>
      <c r="B5" s="8">
        <v>1046</v>
      </c>
      <c r="C5" s="9">
        <v>2839.5</v>
      </c>
      <c r="D5" s="8">
        <v>860</v>
      </c>
      <c r="E5" s="9">
        <v>2580</v>
      </c>
    </row>
    <row r="6" spans="1:5" ht="24.75" customHeight="1">
      <c r="A6" s="25" t="s">
        <v>80</v>
      </c>
      <c r="B6" s="8">
        <v>948</v>
      </c>
      <c r="C6" s="9">
        <v>2370</v>
      </c>
      <c r="D6" s="8">
        <v>1108</v>
      </c>
      <c r="E6" s="9">
        <v>2770</v>
      </c>
    </row>
    <row r="7" spans="1:5" ht="24.75" customHeight="1">
      <c r="A7" s="25" t="s">
        <v>81</v>
      </c>
      <c r="B7" s="8">
        <v>157</v>
      </c>
      <c r="C7" s="9">
        <v>133.5</v>
      </c>
      <c r="D7" s="8">
        <v>69</v>
      </c>
      <c r="E7" s="9">
        <v>138</v>
      </c>
    </row>
    <row r="8" spans="1:5" ht="24.75" customHeight="1">
      <c r="A8" s="25" t="s">
        <v>82</v>
      </c>
      <c r="B8" s="8">
        <v>164</v>
      </c>
      <c r="C8" s="9">
        <v>210</v>
      </c>
      <c r="D8" s="8">
        <v>249</v>
      </c>
      <c r="E8" s="9">
        <v>373.5</v>
      </c>
    </row>
    <row r="9" spans="1:5" ht="24.75" customHeight="1">
      <c r="A9" s="25" t="s">
        <v>83</v>
      </c>
      <c r="B9" s="8">
        <v>96</v>
      </c>
      <c r="C9" s="9">
        <v>240</v>
      </c>
      <c r="D9" s="8">
        <v>98</v>
      </c>
      <c r="E9" s="9">
        <v>245</v>
      </c>
    </row>
    <row r="10" spans="1:5" ht="24.75" customHeight="1">
      <c r="A10" s="25" t="s">
        <v>84</v>
      </c>
      <c r="B10" s="8">
        <v>2853</v>
      </c>
      <c r="C10" s="9">
        <v>2853</v>
      </c>
      <c r="D10" s="8"/>
      <c r="E10" s="9"/>
    </row>
    <row r="11" spans="1:5" ht="24.75" customHeight="1">
      <c r="A11" s="25" t="s">
        <v>85</v>
      </c>
      <c r="B11" s="8">
        <f>170*4</f>
        <v>680</v>
      </c>
      <c r="C11" s="9">
        <v>1017</v>
      </c>
      <c r="D11" s="8">
        <f>177*4</f>
        <v>708</v>
      </c>
      <c r="E11" s="9">
        <v>1062</v>
      </c>
    </row>
    <row r="12" spans="1:5" s="34" customFormat="1" ht="24.75" customHeight="1">
      <c r="A12" s="26" t="s">
        <v>86</v>
      </c>
      <c r="B12" s="8">
        <f>50*4</f>
        <v>200</v>
      </c>
      <c r="C12" s="9">
        <v>296.4</v>
      </c>
      <c r="D12" s="8"/>
      <c r="E12" s="9"/>
    </row>
    <row r="13" spans="1:5" s="34" customFormat="1" ht="24.75" customHeight="1">
      <c r="A13" s="25" t="s">
        <v>87</v>
      </c>
      <c r="B13" s="8">
        <v>1</v>
      </c>
      <c r="C13" s="9">
        <v>20</v>
      </c>
      <c r="D13" s="8"/>
      <c r="E13" s="9"/>
    </row>
    <row r="14" spans="1:5" ht="24.75" customHeight="1">
      <c r="A14" s="25" t="s">
        <v>88</v>
      </c>
      <c r="B14" s="8">
        <v>217</v>
      </c>
      <c r="C14" s="9">
        <v>1736</v>
      </c>
      <c r="D14" s="8"/>
      <c r="E14" s="9"/>
    </row>
    <row r="15" spans="1:5" ht="24.75" customHeight="1">
      <c r="A15" s="25" t="s">
        <v>89</v>
      </c>
      <c r="B15" s="8"/>
      <c r="C15" s="9"/>
      <c r="D15" s="8"/>
      <c r="E15" s="9"/>
    </row>
    <row r="16" spans="1:5" ht="24.75" customHeight="1">
      <c r="A16" s="25" t="s">
        <v>90</v>
      </c>
      <c r="B16" s="8">
        <v>567</v>
      </c>
      <c r="C16" s="9">
        <v>851.6</v>
      </c>
      <c r="D16" s="8">
        <v>669</v>
      </c>
      <c r="E16" s="9">
        <v>1003.5</v>
      </c>
    </row>
    <row r="17" spans="1:5" ht="24.75" customHeight="1">
      <c r="A17" s="25" t="s">
        <v>91</v>
      </c>
      <c r="B17" s="8"/>
      <c r="C17" s="9"/>
      <c r="D17" s="8"/>
      <c r="E17" s="9"/>
    </row>
    <row r="18" spans="1:5" ht="24.75" customHeight="1">
      <c r="A18" s="25" t="s">
        <v>92</v>
      </c>
      <c r="B18" s="8"/>
      <c r="C18" s="9"/>
      <c r="D18" s="8"/>
      <c r="E18" s="9"/>
    </row>
    <row r="19" spans="1:5" ht="24.75" customHeight="1">
      <c r="A19" s="25" t="s">
        <v>93</v>
      </c>
      <c r="B19" s="8"/>
      <c r="C19" s="9"/>
      <c r="D19" s="8"/>
      <c r="E19" s="9"/>
    </row>
    <row r="20" spans="1:5" ht="24.75" customHeight="1">
      <c r="A20" s="25" t="s">
        <v>94</v>
      </c>
      <c r="B20" s="8"/>
      <c r="C20" s="9"/>
      <c r="D20" s="8"/>
      <c r="E20" s="9"/>
    </row>
    <row r="21" spans="1:5" ht="24.75" customHeight="1">
      <c r="A21" s="25" t="s">
        <v>95</v>
      </c>
      <c r="B21" s="8"/>
      <c r="C21" s="9"/>
      <c r="D21" s="8"/>
      <c r="E21" s="9"/>
    </row>
    <row r="22" spans="1:5" ht="24.75" customHeight="1">
      <c r="A22" s="25" t="s">
        <v>96</v>
      </c>
      <c r="B22" s="8"/>
      <c r="C22" s="9"/>
      <c r="D22" s="8"/>
      <c r="E22" s="9"/>
    </row>
    <row r="23" spans="1:5" ht="24.75" customHeight="1">
      <c r="A23" s="25" t="s">
        <v>97</v>
      </c>
      <c r="B23" s="8"/>
      <c r="C23" s="9"/>
      <c r="D23" s="8"/>
      <c r="E23" s="9"/>
    </row>
    <row r="24" spans="1:6" ht="25.5" customHeight="1">
      <c r="A24" s="7" t="s">
        <v>29</v>
      </c>
      <c r="B24" s="8">
        <v>500</v>
      </c>
      <c r="C24" s="9">
        <v>0</v>
      </c>
      <c r="D24" s="8">
        <v>450</v>
      </c>
      <c r="E24" s="9"/>
      <c r="F24" s="18" t="s">
        <v>18</v>
      </c>
    </row>
    <row r="25" spans="1:6" ht="26.25" customHeight="1">
      <c r="A25" s="7" t="s">
        <v>30</v>
      </c>
      <c r="B25" s="8">
        <v>230</v>
      </c>
      <c r="C25" s="9">
        <v>0</v>
      </c>
      <c r="D25" s="8">
        <v>200</v>
      </c>
      <c r="E25" s="9"/>
      <c r="F25" s="18" t="s">
        <v>31</v>
      </c>
    </row>
    <row r="26" spans="1:5" ht="18.75" customHeight="1">
      <c r="A26" s="7" t="s">
        <v>32</v>
      </c>
      <c r="B26" s="8">
        <v>15</v>
      </c>
      <c r="C26" s="9">
        <v>0</v>
      </c>
      <c r="D26" s="8">
        <v>15</v>
      </c>
      <c r="E26" s="9"/>
    </row>
    <row r="27" spans="1:6" ht="30" customHeight="1">
      <c r="A27" s="7" t="s">
        <v>22</v>
      </c>
      <c r="B27" s="8">
        <f>850-45</f>
        <v>805</v>
      </c>
      <c r="C27" s="9">
        <v>0</v>
      </c>
      <c r="D27" s="8">
        <v>750</v>
      </c>
      <c r="E27" s="9">
        <v>0</v>
      </c>
      <c r="F27" s="18" t="s">
        <v>23</v>
      </c>
    </row>
    <row r="28" spans="1:5" ht="18.75" customHeight="1">
      <c r="A28" s="19" t="s">
        <v>21</v>
      </c>
      <c r="B28" s="20">
        <v>0</v>
      </c>
      <c r="C28" s="9">
        <v>0</v>
      </c>
      <c r="D28" s="20"/>
      <c r="E28" s="9">
        <v>0</v>
      </c>
    </row>
    <row r="29" spans="1:5" ht="18.75" customHeight="1">
      <c r="A29" s="7" t="s">
        <v>19</v>
      </c>
      <c r="B29" s="8">
        <v>0</v>
      </c>
      <c r="C29" s="9">
        <v>0</v>
      </c>
      <c r="D29" s="8"/>
      <c r="E29" s="9">
        <v>0</v>
      </c>
    </row>
    <row r="30" spans="1:5" ht="18.75" customHeight="1">
      <c r="A30" s="7" t="s">
        <v>33</v>
      </c>
      <c r="B30" s="8">
        <v>0</v>
      </c>
      <c r="C30" s="9">
        <v>0</v>
      </c>
      <c r="D30" s="8">
        <v>2458</v>
      </c>
      <c r="E30" s="9">
        <v>0</v>
      </c>
    </row>
    <row r="31" spans="1:5" ht="18.75" customHeight="1">
      <c r="A31" s="7" t="s">
        <v>34</v>
      </c>
      <c r="B31" s="8">
        <f>80+33</f>
        <v>113</v>
      </c>
      <c r="C31" s="9">
        <v>0</v>
      </c>
      <c r="D31" s="8">
        <v>75</v>
      </c>
      <c r="E31" s="9">
        <v>0</v>
      </c>
    </row>
    <row r="32" spans="1:5" ht="18.75" customHeight="1">
      <c r="A32" s="7" t="s">
        <v>35</v>
      </c>
      <c r="B32" s="8">
        <v>250</v>
      </c>
      <c r="C32" s="9">
        <v>0</v>
      </c>
      <c r="D32" s="8">
        <v>240</v>
      </c>
      <c r="E32" s="9">
        <v>0</v>
      </c>
    </row>
    <row r="33" spans="1:5" ht="18.75" customHeight="1" thickBot="1">
      <c r="A33" s="19" t="s">
        <v>36</v>
      </c>
      <c r="B33" s="20">
        <v>3467</v>
      </c>
      <c r="C33" s="9">
        <v>0</v>
      </c>
      <c r="D33" s="20">
        <v>3435</v>
      </c>
      <c r="E33" s="9">
        <v>0</v>
      </c>
    </row>
    <row r="34" spans="1:5" ht="21.75" customHeight="1" thickBot="1">
      <c r="A34" s="10" t="s">
        <v>10</v>
      </c>
      <c r="B34" s="11">
        <f>SUM(B5:B33)</f>
        <v>12309</v>
      </c>
      <c r="C34" s="12">
        <f>SUM(C5:C33)</f>
        <v>12567</v>
      </c>
      <c r="D34" s="11">
        <f>SUM(D5:D33)</f>
        <v>11384</v>
      </c>
      <c r="E34" s="12">
        <f>SUM(E5:E33)</f>
        <v>8172</v>
      </c>
    </row>
    <row r="35" spans="1:5" ht="25.5" customHeight="1">
      <c r="A35" s="29" t="s">
        <v>24</v>
      </c>
      <c r="B35" s="30"/>
      <c r="C35" s="31"/>
      <c r="D35" s="30"/>
      <c r="E35" s="31"/>
    </row>
    <row r="36" spans="1:5" ht="25.5" customHeight="1">
      <c r="A36" s="32" t="s">
        <v>76</v>
      </c>
      <c r="B36" s="13">
        <v>1015</v>
      </c>
      <c r="C36" s="14">
        <v>0</v>
      </c>
      <c r="D36" s="13">
        <v>1125</v>
      </c>
      <c r="E36" s="14">
        <v>0</v>
      </c>
    </row>
    <row r="37" spans="1:5" ht="18.75" customHeight="1">
      <c r="A37" s="7" t="s">
        <v>37</v>
      </c>
      <c r="B37" s="8"/>
      <c r="C37" s="9"/>
      <c r="D37" s="8"/>
      <c r="E37" s="9"/>
    </row>
    <row r="38" spans="1:5" ht="18.75" customHeight="1">
      <c r="A38" s="7" t="s">
        <v>26</v>
      </c>
      <c r="B38" s="8"/>
      <c r="C38" s="9"/>
      <c r="D38" s="8"/>
      <c r="E38" s="9"/>
    </row>
    <row r="39" spans="1:5" ht="18.75" customHeight="1">
      <c r="A39" s="7" t="s">
        <v>39</v>
      </c>
      <c r="B39" s="8"/>
      <c r="C39" s="9"/>
      <c r="D39" s="8"/>
      <c r="E39" s="9"/>
    </row>
    <row r="40" spans="1:5" ht="18.75" customHeight="1">
      <c r="A40" s="7" t="s">
        <v>40</v>
      </c>
      <c r="B40" s="8"/>
      <c r="C40" s="9"/>
      <c r="D40" s="8"/>
      <c r="E40" s="9"/>
    </row>
    <row r="41" spans="1:5" ht="18.75" customHeight="1">
      <c r="A41" s="7" t="s">
        <v>41</v>
      </c>
      <c r="B41" s="8"/>
      <c r="C41" s="9"/>
      <c r="D41" s="8"/>
      <c r="E41" s="9"/>
    </row>
    <row r="42" spans="1:5" ht="18.75" customHeight="1">
      <c r="A42" s="7" t="s">
        <v>27</v>
      </c>
      <c r="B42" s="8"/>
      <c r="C42" s="9"/>
      <c r="D42" s="8"/>
      <c r="E42" s="9"/>
    </row>
    <row r="43" spans="1:5" ht="18.75" customHeight="1">
      <c r="A43" s="7" t="s">
        <v>28</v>
      </c>
      <c r="B43" s="8"/>
      <c r="C43" s="9"/>
      <c r="D43" s="8"/>
      <c r="E43" s="9"/>
    </row>
    <row r="44" spans="1:5" ht="18.75" customHeight="1" thickBot="1">
      <c r="A44" s="7" t="s">
        <v>42</v>
      </c>
      <c r="B44" s="8"/>
      <c r="C44" s="9"/>
      <c r="D44" s="8"/>
      <c r="E44" s="9"/>
    </row>
    <row r="45" spans="1:5" ht="21.75" customHeight="1" thickBot="1">
      <c r="A45" s="10" t="s">
        <v>12</v>
      </c>
      <c r="B45" s="11">
        <f>SUM(B36:B44)</f>
        <v>1015</v>
      </c>
      <c r="C45" s="12">
        <f>SUM(C36:C44)</f>
        <v>0</v>
      </c>
      <c r="D45" s="11">
        <f>SUM(D36:D44)</f>
        <v>1125</v>
      </c>
      <c r="E45" s="12">
        <f>SUM(E36:E44)</f>
        <v>0</v>
      </c>
    </row>
    <row r="46" spans="1:5" s="17" customFormat="1" ht="21.75" customHeight="1" thickBot="1">
      <c r="A46" s="16" t="s">
        <v>13</v>
      </c>
      <c r="B46" s="11">
        <f>B45+B34</f>
        <v>13324</v>
      </c>
      <c r="C46" s="12">
        <f>C45+C34</f>
        <v>12567</v>
      </c>
      <c r="D46" s="11">
        <f>D45+D34</f>
        <v>12509</v>
      </c>
      <c r="E46" s="12">
        <f>E45+E34</f>
        <v>8172</v>
      </c>
    </row>
    <row r="49" spans="2:4" ht="12.75">
      <c r="B49" s="22"/>
      <c r="D49" s="22"/>
    </row>
    <row r="51" spans="2:4" ht="12.75">
      <c r="B51" s="22"/>
      <c r="D51" s="22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62" r:id="rId1"/>
  <headerFooter alignWithMargins="0">
    <oddHeader>&amp;C&amp;"Arial,Fett"&amp;14
RIM Solingen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0"/>
  <sheetViews>
    <sheetView workbookViewId="0" topLeftCell="A31">
      <selection activeCell="B48" sqref="B48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  <col min="6" max="6" width="30.42187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74</v>
      </c>
      <c r="C3" s="3" t="s">
        <v>74</v>
      </c>
      <c r="D3" s="3" t="s">
        <v>75</v>
      </c>
      <c r="E3" s="3" t="s">
        <v>75</v>
      </c>
    </row>
    <row r="4" spans="1:5" ht="26.25" customHeight="1">
      <c r="A4" s="4" t="s">
        <v>3</v>
      </c>
      <c r="B4" s="8"/>
      <c r="C4" s="9"/>
      <c r="D4" s="8"/>
      <c r="E4" s="9"/>
    </row>
    <row r="5" spans="1:5" ht="24.75" customHeight="1">
      <c r="A5" s="33" t="s">
        <v>79</v>
      </c>
      <c r="B5" s="8">
        <v>3138</v>
      </c>
      <c r="C5" s="9">
        <v>7908.5</v>
      </c>
      <c r="D5" s="8">
        <v>2689</v>
      </c>
      <c r="E5" s="9">
        <v>8002</v>
      </c>
    </row>
    <row r="6" spans="1:5" ht="24.75" customHeight="1">
      <c r="A6" s="25" t="s">
        <v>80</v>
      </c>
      <c r="B6" s="8">
        <v>2142</v>
      </c>
      <c r="C6" s="9">
        <v>5349</v>
      </c>
      <c r="D6" s="8">
        <v>2700</v>
      </c>
      <c r="E6" s="9">
        <v>6682</v>
      </c>
    </row>
    <row r="7" spans="1:5" ht="24.75" customHeight="1">
      <c r="A7" s="25" t="s">
        <v>81</v>
      </c>
      <c r="B7" s="8">
        <v>687</v>
      </c>
      <c r="C7" s="9">
        <v>337.5</v>
      </c>
      <c r="D7" s="8">
        <v>185</v>
      </c>
      <c r="E7" s="9">
        <v>370</v>
      </c>
    </row>
    <row r="8" spans="1:5" ht="24.75" customHeight="1">
      <c r="A8" s="25" t="s">
        <v>82</v>
      </c>
      <c r="B8" s="8">
        <v>345</v>
      </c>
      <c r="C8" s="9">
        <v>481.5</v>
      </c>
      <c r="D8" s="8">
        <v>504</v>
      </c>
      <c r="E8" s="9">
        <v>704</v>
      </c>
    </row>
    <row r="9" spans="1:5" ht="24.75" customHeight="1">
      <c r="A9" s="25" t="s">
        <v>83</v>
      </c>
      <c r="B9" s="8">
        <v>199</v>
      </c>
      <c r="C9" s="9">
        <v>465.5</v>
      </c>
      <c r="D9" s="8">
        <v>218</v>
      </c>
      <c r="E9" s="9">
        <v>542</v>
      </c>
    </row>
    <row r="10" spans="1:5" ht="24.75" customHeight="1">
      <c r="A10" s="25" t="s">
        <v>84</v>
      </c>
      <c r="B10" s="8">
        <v>4635</v>
      </c>
      <c r="C10" s="9">
        <v>4635</v>
      </c>
      <c r="D10" s="8">
        <v>474</v>
      </c>
      <c r="E10" s="9">
        <v>474</v>
      </c>
    </row>
    <row r="11" spans="1:5" s="34" customFormat="1" ht="24.75" customHeight="1">
      <c r="A11" s="27" t="s">
        <v>98</v>
      </c>
      <c r="B11" s="8">
        <v>1700</v>
      </c>
      <c r="C11" s="9">
        <v>2522.4</v>
      </c>
      <c r="D11" s="8">
        <v>1728</v>
      </c>
      <c r="E11" s="9">
        <v>2578.5</v>
      </c>
    </row>
    <row r="12" spans="1:5" s="34" customFormat="1" ht="24.75" customHeight="1">
      <c r="A12" s="25" t="s">
        <v>87</v>
      </c>
      <c r="B12" s="8">
        <v>1</v>
      </c>
      <c r="C12" s="9">
        <v>20</v>
      </c>
      <c r="D12" s="8"/>
      <c r="E12" s="9"/>
    </row>
    <row r="13" spans="1:5" ht="24.75" customHeight="1">
      <c r="A13" s="25" t="s">
        <v>88</v>
      </c>
      <c r="B13" s="8">
        <v>217</v>
      </c>
      <c r="C13" s="9">
        <v>3472</v>
      </c>
      <c r="D13" s="8"/>
      <c r="E13" s="9"/>
    </row>
    <row r="14" spans="1:5" ht="24.75" customHeight="1">
      <c r="A14" s="25" t="s">
        <v>89</v>
      </c>
      <c r="B14" s="8">
        <v>2</v>
      </c>
      <c r="C14" s="9">
        <v>32</v>
      </c>
      <c r="D14" s="8"/>
      <c r="E14" s="9"/>
    </row>
    <row r="15" spans="1:5" ht="24.75" customHeight="1">
      <c r="A15" s="25" t="s">
        <v>90</v>
      </c>
      <c r="B15" s="8">
        <v>667</v>
      </c>
      <c r="C15" s="9">
        <v>1051.25</v>
      </c>
      <c r="D15" s="8">
        <v>1379</v>
      </c>
      <c r="E15" s="9">
        <v>2068.5</v>
      </c>
    </row>
    <row r="16" spans="1:5" ht="24.75" customHeight="1">
      <c r="A16" s="25" t="s">
        <v>91</v>
      </c>
      <c r="B16" s="8">
        <v>21</v>
      </c>
      <c r="C16" s="9">
        <v>42</v>
      </c>
      <c r="D16" s="8"/>
      <c r="E16" s="9"/>
    </row>
    <row r="17" spans="1:5" ht="24.75" customHeight="1">
      <c r="A17" s="25" t="s">
        <v>92</v>
      </c>
      <c r="B17" s="8">
        <v>7</v>
      </c>
      <c r="C17" s="9">
        <v>10.5</v>
      </c>
      <c r="D17" s="8"/>
      <c r="E17" s="9"/>
    </row>
    <row r="18" spans="1:5" ht="24.75" customHeight="1">
      <c r="A18" s="25" t="s">
        <v>93</v>
      </c>
      <c r="B18" s="8">
        <v>140</v>
      </c>
      <c r="C18" s="9">
        <v>140</v>
      </c>
      <c r="D18" s="8"/>
      <c r="E18" s="9"/>
    </row>
    <row r="19" spans="1:5" ht="24.75" customHeight="1">
      <c r="A19" s="25" t="s">
        <v>94</v>
      </c>
      <c r="B19" s="8">
        <v>2</v>
      </c>
      <c r="C19" s="9">
        <v>4</v>
      </c>
      <c r="D19" s="8"/>
      <c r="E19" s="9"/>
    </row>
    <row r="20" spans="1:5" ht="24.75" customHeight="1">
      <c r="A20" s="25" t="s">
        <v>95</v>
      </c>
      <c r="B20" s="8">
        <f>8*4</f>
        <v>32</v>
      </c>
      <c r="C20" s="9">
        <v>44</v>
      </c>
      <c r="D20" s="8"/>
      <c r="E20" s="9"/>
    </row>
    <row r="21" spans="1:5" ht="24.75" customHeight="1">
      <c r="A21" s="25" t="s">
        <v>96</v>
      </c>
      <c r="B21" s="8">
        <v>158</v>
      </c>
      <c r="C21" s="9">
        <v>708.3</v>
      </c>
      <c r="D21" s="8"/>
      <c r="E21" s="9"/>
    </row>
    <row r="22" spans="1:5" ht="24.75" customHeight="1">
      <c r="A22" s="25" t="s">
        <v>97</v>
      </c>
      <c r="B22" s="8">
        <f>44*4</f>
        <v>176</v>
      </c>
      <c r="C22" s="9">
        <v>396</v>
      </c>
      <c r="D22" s="8"/>
      <c r="E22" s="9"/>
    </row>
    <row r="23" spans="1:6" ht="25.5" customHeight="1">
      <c r="A23" s="7" t="s">
        <v>29</v>
      </c>
      <c r="B23" s="8">
        <v>850</v>
      </c>
      <c r="C23" s="9">
        <v>0</v>
      </c>
      <c r="D23" s="8">
        <v>820</v>
      </c>
      <c r="E23" s="9">
        <v>0</v>
      </c>
      <c r="F23" s="18" t="s">
        <v>18</v>
      </c>
    </row>
    <row r="24" spans="1:6" ht="26.25" customHeight="1">
      <c r="A24" s="7" t="s">
        <v>30</v>
      </c>
      <c r="B24" s="8">
        <v>430</v>
      </c>
      <c r="C24" s="9">
        <v>0</v>
      </c>
      <c r="D24" s="8">
        <v>420</v>
      </c>
      <c r="E24" s="9">
        <v>0</v>
      </c>
      <c r="F24" s="18" t="s">
        <v>31</v>
      </c>
    </row>
    <row r="25" spans="1:5" ht="18.75" customHeight="1">
      <c r="A25" s="7" t="s">
        <v>32</v>
      </c>
      <c r="B25" s="8">
        <v>35</v>
      </c>
      <c r="C25" s="9">
        <v>0</v>
      </c>
      <c r="D25" s="8">
        <v>35</v>
      </c>
      <c r="E25" s="9">
        <v>0</v>
      </c>
    </row>
    <row r="26" spans="1:6" ht="30" customHeight="1">
      <c r="A26" s="7" t="s">
        <v>22</v>
      </c>
      <c r="B26" s="8">
        <v>1015</v>
      </c>
      <c r="C26" s="9">
        <v>0</v>
      </c>
      <c r="D26" s="8">
        <v>950</v>
      </c>
      <c r="E26" s="9">
        <v>0</v>
      </c>
      <c r="F26" s="18" t="s">
        <v>23</v>
      </c>
    </row>
    <row r="27" spans="1:5" ht="18.75" customHeight="1">
      <c r="A27" s="19" t="s">
        <v>21</v>
      </c>
      <c r="B27" s="20">
        <v>0</v>
      </c>
      <c r="C27" s="9">
        <v>0</v>
      </c>
      <c r="D27" s="20"/>
      <c r="E27" s="9">
        <v>0</v>
      </c>
    </row>
    <row r="28" spans="1:5" ht="18.75" customHeight="1">
      <c r="A28" s="7" t="s">
        <v>19</v>
      </c>
      <c r="B28" s="8">
        <v>0</v>
      </c>
      <c r="C28" s="9">
        <v>0</v>
      </c>
      <c r="D28" s="8"/>
      <c r="E28" s="9">
        <v>0</v>
      </c>
    </row>
    <row r="29" spans="1:5" ht="18.75" customHeight="1">
      <c r="A29" s="7" t="s">
        <v>33</v>
      </c>
      <c r="B29" s="8">
        <v>1438</v>
      </c>
      <c r="C29" s="9">
        <v>0</v>
      </c>
      <c r="D29" s="8">
        <f>2458+1089</f>
        <v>3547</v>
      </c>
      <c r="E29" s="9">
        <v>0</v>
      </c>
    </row>
    <row r="30" spans="1:5" ht="18.75" customHeight="1">
      <c r="A30" s="7" t="s">
        <v>34</v>
      </c>
      <c r="B30" s="8">
        <v>200</v>
      </c>
      <c r="C30" s="9">
        <v>0</v>
      </c>
      <c r="D30" s="8">
        <v>185</v>
      </c>
      <c r="E30" s="9">
        <v>0</v>
      </c>
    </row>
    <row r="31" spans="1:5" ht="18.75" customHeight="1">
      <c r="A31" s="7" t="s">
        <v>35</v>
      </c>
      <c r="B31" s="8">
        <v>380</v>
      </c>
      <c r="C31" s="9">
        <v>0</v>
      </c>
      <c r="D31" s="8">
        <v>375</v>
      </c>
      <c r="E31" s="9">
        <v>0</v>
      </c>
    </row>
    <row r="32" spans="1:5" ht="18.75" customHeight="1" thickBot="1">
      <c r="A32" s="19" t="s">
        <v>36</v>
      </c>
      <c r="B32" s="20">
        <v>5500</v>
      </c>
      <c r="C32" s="9">
        <v>0</v>
      </c>
      <c r="D32" s="20">
        <v>5400</v>
      </c>
      <c r="E32" s="9">
        <v>0</v>
      </c>
    </row>
    <row r="33" spans="1:5" ht="21.75" customHeight="1" thickBot="1">
      <c r="A33" s="10" t="s">
        <v>10</v>
      </c>
      <c r="B33" s="11">
        <f>SUM(B5:B32)</f>
        <v>24117</v>
      </c>
      <c r="C33" s="12">
        <f>SUM(C5:C32)</f>
        <v>27619.45</v>
      </c>
      <c r="D33" s="11">
        <f>SUM(D5:D32)</f>
        <v>21609</v>
      </c>
      <c r="E33" s="12">
        <f>SUM(E5:E32)</f>
        <v>21421</v>
      </c>
    </row>
    <row r="34" spans="1:5" ht="25.5" customHeight="1">
      <c r="A34" s="29" t="s">
        <v>24</v>
      </c>
      <c r="B34" s="30"/>
      <c r="C34" s="31"/>
      <c r="D34" s="30"/>
      <c r="E34" s="31"/>
    </row>
    <row r="35" spans="1:5" ht="25.5" customHeight="1">
      <c r="A35" s="32" t="s">
        <v>76</v>
      </c>
      <c r="B35" s="13">
        <v>2012</v>
      </c>
      <c r="C35" s="14">
        <v>0</v>
      </c>
      <c r="D35" s="13">
        <v>2105</v>
      </c>
      <c r="E35" s="14">
        <v>0</v>
      </c>
    </row>
    <row r="36" spans="1:5" ht="18.75" customHeight="1">
      <c r="A36" s="7" t="s">
        <v>37</v>
      </c>
      <c r="B36" s="8"/>
      <c r="C36" s="9"/>
      <c r="D36" s="8"/>
      <c r="E36" s="9"/>
    </row>
    <row r="37" spans="1:5" ht="18.75" customHeight="1">
      <c r="A37" s="7" t="s">
        <v>26</v>
      </c>
      <c r="B37" s="8"/>
      <c r="C37" s="9"/>
      <c r="D37" s="8"/>
      <c r="E37" s="9"/>
    </row>
    <row r="38" spans="1:5" ht="18.75" customHeight="1">
      <c r="A38" s="7" t="s">
        <v>39</v>
      </c>
      <c r="B38" s="8"/>
      <c r="C38" s="9"/>
      <c r="D38" s="8"/>
      <c r="E38" s="9"/>
    </row>
    <row r="39" spans="1:5" ht="18.75" customHeight="1">
      <c r="A39" s="7" t="s">
        <v>40</v>
      </c>
      <c r="B39" s="8"/>
      <c r="C39" s="9"/>
      <c r="D39" s="8"/>
      <c r="E39" s="9"/>
    </row>
    <row r="40" spans="1:5" ht="18.75" customHeight="1">
      <c r="A40" s="7" t="s">
        <v>41</v>
      </c>
      <c r="B40" s="8"/>
      <c r="C40" s="9"/>
      <c r="D40" s="8"/>
      <c r="E40" s="9"/>
    </row>
    <row r="41" spans="1:5" ht="18.75" customHeight="1">
      <c r="A41" s="7" t="s">
        <v>27</v>
      </c>
      <c r="B41" s="8"/>
      <c r="C41" s="9"/>
      <c r="D41" s="8"/>
      <c r="E41" s="9"/>
    </row>
    <row r="42" spans="1:5" ht="18.75" customHeight="1">
      <c r="A42" s="7" t="s">
        <v>28</v>
      </c>
      <c r="B42" s="8"/>
      <c r="C42" s="9"/>
      <c r="D42" s="8"/>
      <c r="E42" s="9"/>
    </row>
    <row r="43" spans="1:5" ht="18.75" customHeight="1" thickBot="1">
      <c r="A43" s="7" t="s">
        <v>42</v>
      </c>
      <c r="B43" s="8"/>
      <c r="C43" s="9"/>
      <c r="D43" s="8"/>
      <c r="E43" s="9"/>
    </row>
    <row r="44" spans="1:5" ht="21.75" customHeight="1" thickBot="1">
      <c r="A44" s="10" t="s">
        <v>12</v>
      </c>
      <c r="B44" s="11">
        <f>SUM(B35:B43)</f>
        <v>2012</v>
      </c>
      <c r="C44" s="12">
        <f>SUM(C35:C43)</f>
        <v>0</v>
      </c>
      <c r="D44" s="11">
        <f>SUM(D35:D43)</f>
        <v>2105</v>
      </c>
      <c r="E44" s="12">
        <f>SUM(E35:E43)</f>
        <v>0</v>
      </c>
    </row>
    <row r="45" spans="1:5" s="17" customFormat="1" ht="21.75" customHeight="1" thickBot="1">
      <c r="A45" s="16" t="s">
        <v>13</v>
      </c>
      <c r="B45" s="11">
        <f>B44+B33</f>
        <v>26129</v>
      </c>
      <c r="C45" s="12">
        <f>C44+C33</f>
        <v>27619.45</v>
      </c>
      <c r="D45" s="11">
        <f>D44+D33</f>
        <v>23714</v>
      </c>
      <c r="E45" s="12">
        <f>E44+E33</f>
        <v>21421</v>
      </c>
    </row>
    <row r="48" spans="2:4" ht="12.75">
      <c r="B48" s="22"/>
      <c r="D48" s="22"/>
    </row>
    <row r="50" spans="2:4" ht="12.75">
      <c r="B50" s="22"/>
      <c r="D50" s="22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62" r:id="rId1"/>
  <headerFooter alignWithMargins="0">
    <oddHeader>&amp;C&amp;"Arial,Fett"&amp;14
RIM Solingen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workbookViewId="0" topLeftCell="A22">
      <selection activeCell="B31" sqref="B31:E31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74</v>
      </c>
      <c r="C3" s="3" t="s">
        <v>74</v>
      </c>
      <c r="D3" s="3" t="s">
        <v>75</v>
      </c>
      <c r="E3" s="3" t="s">
        <v>75</v>
      </c>
    </row>
    <row r="4" spans="1:5" ht="26.25" customHeight="1">
      <c r="A4" s="4" t="s">
        <v>3</v>
      </c>
      <c r="B4" s="5"/>
      <c r="C4" s="6"/>
      <c r="D4" s="5"/>
      <c r="E4" s="6"/>
    </row>
    <row r="5" spans="1:5" ht="18.75" customHeight="1">
      <c r="A5" s="7" t="s">
        <v>53</v>
      </c>
      <c r="B5" s="8">
        <v>837</v>
      </c>
      <c r="C5" s="9">
        <v>2423</v>
      </c>
      <c r="D5" s="8">
        <v>610</v>
      </c>
      <c r="E5" s="9">
        <v>1656</v>
      </c>
    </row>
    <row r="6" spans="1:5" ht="18.75" customHeight="1">
      <c r="A6" s="7" t="s">
        <v>54</v>
      </c>
      <c r="B6" s="8">
        <v>581</v>
      </c>
      <c r="C6" s="9">
        <v>1321.5</v>
      </c>
      <c r="D6" s="8">
        <v>538</v>
      </c>
      <c r="E6" s="9">
        <v>1327</v>
      </c>
    </row>
    <row r="7" spans="1:5" ht="18.75" customHeight="1">
      <c r="A7" s="7" t="s">
        <v>99</v>
      </c>
      <c r="B7" s="8">
        <v>170</v>
      </c>
      <c r="C7" s="9">
        <v>255</v>
      </c>
      <c r="D7" s="8">
        <v>55</v>
      </c>
      <c r="E7" s="9">
        <v>80.5</v>
      </c>
    </row>
    <row r="8" spans="1:5" ht="18.75" customHeight="1">
      <c r="A8" s="7" t="s">
        <v>100</v>
      </c>
      <c r="B8" s="8">
        <v>650</v>
      </c>
      <c r="C8" s="9">
        <v>650</v>
      </c>
      <c r="D8" s="8">
        <v>21</v>
      </c>
      <c r="E8" s="9">
        <v>21</v>
      </c>
    </row>
    <row r="9" spans="1:5" ht="18.75" customHeight="1">
      <c r="A9" s="7" t="s">
        <v>83</v>
      </c>
      <c r="B9" s="8">
        <v>94</v>
      </c>
      <c r="C9" s="9">
        <v>233</v>
      </c>
      <c r="D9" s="8">
        <v>73</v>
      </c>
      <c r="E9" s="9">
        <v>182.5</v>
      </c>
    </row>
    <row r="10" spans="1:5" ht="18.75" customHeight="1">
      <c r="A10" s="7" t="s">
        <v>84</v>
      </c>
      <c r="B10" s="8">
        <v>762</v>
      </c>
      <c r="C10" s="9">
        <v>762</v>
      </c>
      <c r="D10" s="8"/>
      <c r="E10" s="9"/>
    </row>
    <row r="11" spans="1:5" ht="18.75" customHeight="1">
      <c r="A11" s="7" t="s">
        <v>98</v>
      </c>
      <c r="B11" s="8">
        <v>524</v>
      </c>
      <c r="C11" s="9">
        <v>786</v>
      </c>
      <c r="D11" s="8">
        <v>384</v>
      </c>
      <c r="E11" s="9">
        <v>568</v>
      </c>
    </row>
    <row r="12" spans="1:5" ht="18.75" customHeight="1">
      <c r="A12" s="7" t="s">
        <v>101</v>
      </c>
      <c r="B12" s="8">
        <v>96</v>
      </c>
      <c r="C12" s="9">
        <v>316.5</v>
      </c>
      <c r="D12" s="8">
        <v>2</v>
      </c>
      <c r="E12" s="9">
        <v>3</v>
      </c>
    </row>
    <row r="13" spans="1:5" ht="18.75" customHeight="1">
      <c r="A13" s="7" t="s">
        <v>102</v>
      </c>
      <c r="B13" s="8"/>
      <c r="C13" s="9"/>
      <c r="D13" s="8"/>
      <c r="E13" s="9"/>
    </row>
    <row r="14" spans="1:5" ht="18.75" customHeight="1">
      <c r="A14" s="7" t="s">
        <v>103</v>
      </c>
      <c r="B14" s="8"/>
      <c r="C14" s="9"/>
      <c r="D14" s="8"/>
      <c r="E14" s="9"/>
    </row>
    <row r="15" spans="1:5" ht="18.75" customHeight="1">
      <c r="A15" s="7" t="s">
        <v>104</v>
      </c>
      <c r="B15" s="8"/>
      <c r="C15" s="9"/>
      <c r="D15" s="8"/>
      <c r="E15" s="9"/>
    </row>
    <row r="16" spans="1:5" ht="18.75" customHeight="1">
      <c r="A16" s="7" t="s">
        <v>105</v>
      </c>
      <c r="B16" s="8"/>
      <c r="C16" s="9"/>
      <c r="D16" s="8"/>
      <c r="E16" s="9"/>
    </row>
    <row r="17" spans="1:5" ht="18.75" customHeight="1">
      <c r="A17" s="7" t="s">
        <v>106</v>
      </c>
      <c r="B17" s="8"/>
      <c r="C17" s="9"/>
      <c r="D17" s="8"/>
      <c r="E17" s="9"/>
    </row>
    <row r="18" spans="1:5" ht="18.75" customHeight="1">
      <c r="A18" s="7" t="s">
        <v>107</v>
      </c>
      <c r="B18" s="8"/>
      <c r="C18" s="9"/>
      <c r="D18" s="8"/>
      <c r="E18" s="9"/>
    </row>
    <row r="19" spans="1:5" ht="18.75" customHeight="1">
      <c r="A19" s="7" t="s">
        <v>108</v>
      </c>
      <c r="B19" s="8"/>
      <c r="C19" s="9"/>
      <c r="D19" s="8"/>
      <c r="E19" s="9"/>
    </row>
    <row r="20" spans="1:5" ht="18.75" customHeight="1">
      <c r="A20" s="7" t="s">
        <v>109</v>
      </c>
      <c r="B20" s="8"/>
      <c r="C20" s="9"/>
      <c r="D20" s="8"/>
      <c r="E20" s="9"/>
    </row>
    <row r="21" spans="1:5" ht="18.75" customHeight="1">
      <c r="A21" s="7" t="s">
        <v>110</v>
      </c>
      <c r="B21" s="8"/>
      <c r="C21" s="9"/>
      <c r="D21" s="8"/>
      <c r="E21" s="9"/>
    </row>
    <row r="22" spans="1:5" ht="18.75" customHeight="1">
      <c r="A22" s="7" t="s">
        <v>87</v>
      </c>
      <c r="B22" s="8"/>
      <c r="C22" s="9"/>
      <c r="D22" s="8">
        <v>2</v>
      </c>
      <c r="E22" s="9">
        <v>40</v>
      </c>
    </row>
    <row r="23" spans="1:5" ht="18.75" customHeight="1" thickBot="1">
      <c r="A23" s="7" t="s">
        <v>43</v>
      </c>
      <c r="B23" s="8">
        <f>2014-250</f>
        <v>1764</v>
      </c>
      <c r="C23" s="9">
        <v>0</v>
      </c>
      <c r="D23" s="8">
        <f>5134+163+1681-350</f>
        <v>6628</v>
      </c>
      <c r="E23" s="9">
        <v>0</v>
      </c>
    </row>
    <row r="24" spans="1:5" ht="21.75" customHeight="1" thickBot="1">
      <c r="A24" s="10" t="s">
        <v>10</v>
      </c>
      <c r="B24" s="11">
        <f>SUM(B5:B23)</f>
        <v>5478</v>
      </c>
      <c r="C24" s="12">
        <f>SUM(C5:C23)</f>
        <v>6747</v>
      </c>
      <c r="D24" s="11">
        <f>SUM(D5:D23)</f>
        <v>8313</v>
      </c>
      <c r="E24" s="12">
        <f>SUM(E5:E23)</f>
        <v>3878</v>
      </c>
    </row>
    <row r="25" spans="1:5" ht="25.5" customHeight="1">
      <c r="A25" s="29" t="s">
        <v>24</v>
      </c>
      <c r="B25" s="30"/>
      <c r="C25" s="31"/>
      <c r="D25" s="30"/>
      <c r="E25" s="31"/>
    </row>
    <row r="26" spans="1:5" ht="19.5" customHeight="1">
      <c r="A26" s="32" t="s">
        <v>76</v>
      </c>
      <c r="B26" s="13">
        <v>250</v>
      </c>
      <c r="C26" s="14">
        <v>0</v>
      </c>
      <c r="D26" s="13">
        <v>350</v>
      </c>
      <c r="E26" s="14">
        <v>0</v>
      </c>
    </row>
    <row r="27" spans="1:5" ht="18.75" customHeight="1">
      <c r="A27" s="7" t="s">
        <v>38</v>
      </c>
      <c r="B27" s="8"/>
      <c r="C27" s="9"/>
      <c r="D27" s="8"/>
      <c r="E27" s="9"/>
    </row>
    <row r="28" spans="1:5" ht="18.75" customHeight="1">
      <c r="A28" s="7" t="s">
        <v>27</v>
      </c>
      <c r="B28" s="8"/>
      <c r="C28" s="9"/>
      <c r="D28" s="8"/>
      <c r="E28" s="9"/>
    </row>
    <row r="29" spans="1:5" ht="18.75" customHeight="1">
      <c r="A29" s="7" t="s">
        <v>28</v>
      </c>
      <c r="B29" s="8"/>
      <c r="C29" s="9"/>
      <c r="D29" s="8"/>
      <c r="E29" s="9"/>
    </row>
    <row r="30" spans="1:5" ht="18.75" customHeight="1" thickBot="1">
      <c r="A30" s="7" t="s">
        <v>42</v>
      </c>
      <c r="B30" s="8"/>
      <c r="C30" s="9"/>
      <c r="D30" s="8"/>
      <c r="E30" s="9"/>
    </row>
    <row r="31" spans="1:5" ht="21.75" customHeight="1" thickBot="1">
      <c r="A31" s="10" t="s">
        <v>12</v>
      </c>
      <c r="B31" s="11">
        <f>SUM(B26:B30)</f>
        <v>250</v>
      </c>
      <c r="C31" s="12">
        <f>SUM(C26:C27)</f>
        <v>0</v>
      </c>
      <c r="D31" s="11">
        <f>SUM(D26:D30)</f>
        <v>350</v>
      </c>
      <c r="E31" s="12">
        <f>SUM(E26:E27)</f>
        <v>0</v>
      </c>
    </row>
    <row r="32" spans="1:5" s="17" customFormat="1" ht="21.75" customHeight="1" thickBot="1">
      <c r="A32" s="16" t="s">
        <v>13</v>
      </c>
      <c r="B32" s="11">
        <f>B31+B24</f>
        <v>5728</v>
      </c>
      <c r="C32" s="12">
        <f>C31+C24</f>
        <v>6747</v>
      </c>
      <c r="D32" s="11">
        <f>D31+D24</f>
        <v>8663</v>
      </c>
      <c r="E32" s="12">
        <f>E31+E24</f>
        <v>3878</v>
      </c>
    </row>
    <row r="35" spans="2:4" ht="12.75">
      <c r="B35" s="22"/>
      <c r="D35" s="22"/>
    </row>
    <row r="37" spans="2:4" ht="12.75">
      <c r="B37" s="22"/>
      <c r="D37" s="22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87" r:id="rId1"/>
  <headerFooter alignWithMargins="0">
    <oddHeader>&amp;C&amp;"Arial,Fett"&amp;14
RIM Engelskirchen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workbookViewId="0" topLeftCell="A22">
      <selection activeCell="B31" sqref="B31:E31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77</v>
      </c>
      <c r="C3" s="3" t="s">
        <v>77</v>
      </c>
      <c r="D3" s="3" t="s">
        <v>78</v>
      </c>
      <c r="E3" s="3" t="s">
        <v>78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25" t="s">
        <v>53</v>
      </c>
      <c r="B5" s="8">
        <v>1510</v>
      </c>
      <c r="C5" s="9">
        <v>4284.1</v>
      </c>
      <c r="D5" s="8">
        <v>1631</v>
      </c>
      <c r="E5" s="9">
        <v>4543</v>
      </c>
    </row>
    <row r="6" spans="1:5" ht="24.75" customHeight="1">
      <c r="A6" s="25" t="s">
        <v>54</v>
      </c>
      <c r="B6" s="8">
        <v>1504</v>
      </c>
      <c r="C6" s="9">
        <v>3456.5</v>
      </c>
      <c r="D6" s="8">
        <v>1156</v>
      </c>
      <c r="E6" s="9">
        <v>2802.5</v>
      </c>
    </row>
    <row r="7" spans="1:5" ht="24.75" customHeight="1">
      <c r="A7" s="25" t="s">
        <v>99</v>
      </c>
      <c r="B7" s="8">
        <v>231</v>
      </c>
      <c r="C7" s="9">
        <v>346.5</v>
      </c>
      <c r="D7" s="8">
        <v>156</v>
      </c>
      <c r="E7" s="9">
        <v>227</v>
      </c>
    </row>
    <row r="8" spans="1:5" ht="24.75" customHeight="1">
      <c r="A8" s="25" t="s">
        <v>100</v>
      </c>
      <c r="B8" s="8">
        <v>854</v>
      </c>
      <c r="C8" s="9">
        <v>854</v>
      </c>
      <c r="D8" s="8">
        <v>639</v>
      </c>
      <c r="E8" s="9">
        <v>639</v>
      </c>
    </row>
    <row r="9" spans="1:5" ht="24.75" customHeight="1">
      <c r="A9" s="25" t="s">
        <v>83</v>
      </c>
      <c r="B9" s="8">
        <v>175</v>
      </c>
      <c r="C9" s="9">
        <v>411.75</v>
      </c>
      <c r="D9" s="8">
        <v>163</v>
      </c>
      <c r="E9" s="9">
        <v>405.5</v>
      </c>
    </row>
    <row r="10" spans="1:5" ht="24.75" customHeight="1">
      <c r="A10" s="25" t="s">
        <v>84</v>
      </c>
      <c r="B10" s="8">
        <v>1177</v>
      </c>
      <c r="C10" s="9">
        <v>1177</v>
      </c>
      <c r="D10" s="8"/>
      <c r="E10" s="9"/>
    </row>
    <row r="11" spans="1:5" ht="24.75" customHeight="1">
      <c r="A11" s="25" t="s">
        <v>98</v>
      </c>
      <c r="B11" s="8">
        <v>1400</v>
      </c>
      <c r="C11" s="9">
        <v>1822</v>
      </c>
      <c r="D11" s="8">
        <v>1412</v>
      </c>
      <c r="E11" s="9">
        <v>2058</v>
      </c>
    </row>
    <row r="12" spans="1:5" ht="24.75" customHeight="1">
      <c r="A12" s="25" t="s">
        <v>101</v>
      </c>
      <c r="B12" s="8">
        <v>262</v>
      </c>
      <c r="C12" s="9">
        <v>411.45</v>
      </c>
      <c r="D12" s="8">
        <v>2</v>
      </c>
      <c r="E12" s="9">
        <v>3</v>
      </c>
    </row>
    <row r="13" spans="1:5" ht="24.75" customHeight="1">
      <c r="A13" s="25" t="s">
        <v>102</v>
      </c>
      <c r="B13" s="8">
        <v>3</v>
      </c>
      <c r="C13" s="9">
        <v>48</v>
      </c>
      <c r="D13" s="8"/>
      <c r="E13" s="9"/>
    </row>
    <row r="14" spans="1:5" ht="24.75" customHeight="1">
      <c r="A14" s="25" t="s">
        <v>103</v>
      </c>
      <c r="B14" s="8">
        <v>142</v>
      </c>
      <c r="C14" s="9">
        <v>354.25</v>
      </c>
      <c r="D14" s="8"/>
      <c r="E14" s="9"/>
    </row>
    <row r="15" spans="1:5" ht="24.75" customHeight="1">
      <c r="A15" s="25" t="s">
        <v>104</v>
      </c>
      <c r="B15" s="8">
        <v>185</v>
      </c>
      <c r="C15" s="9">
        <v>370</v>
      </c>
      <c r="D15" s="8"/>
      <c r="E15" s="9"/>
    </row>
    <row r="16" spans="1:5" ht="24.75" customHeight="1">
      <c r="A16" s="25" t="s">
        <v>105</v>
      </c>
      <c r="B16" s="8">
        <v>2</v>
      </c>
      <c r="C16" s="9">
        <v>3</v>
      </c>
      <c r="D16" s="8"/>
      <c r="E16" s="9"/>
    </row>
    <row r="17" spans="1:5" ht="24.75" customHeight="1">
      <c r="A17" s="25" t="s">
        <v>106</v>
      </c>
      <c r="B17" s="8">
        <v>19</v>
      </c>
      <c r="C17" s="9">
        <v>19</v>
      </c>
      <c r="D17" s="8"/>
      <c r="E17" s="9"/>
    </row>
    <row r="18" spans="1:5" ht="24.75" customHeight="1">
      <c r="A18" s="25" t="s">
        <v>107</v>
      </c>
      <c r="B18" s="8">
        <v>27</v>
      </c>
      <c r="C18" s="9">
        <v>53.4</v>
      </c>
      <c r="D18" s="8"/>
      <c r="E18" s="9"/>
    </row>
    <row r="19" spans="1:5" ht="24.75" customHeight="1">
      <c r="A19" s="25" t="s">
        <v>108</v>
      </c>
      <c r="B19" s="8">
        <v>24</v>
      </c>
      <c r="C19" s="9">
        <v>33</v>
      </c>
      <c r="D19" s="8"/>
      <c r="E19" s="9"/>
    </row>
    <row r="20" spans="1:5" ht="24.75" customHeight="1">
      <c r="A20" s="25" t="s">
        <v>109</v>
      </c>
      <c r="B20" s="8">
        <v>99</v>
      </c>
      <c r="C20" s="9">
        <v>434</v>
      </c>
      <c r="D20" s="8"/>
      <c r="E20" s="9"/>
    </row>
    <row r="21" spans="1:5" ht="24.75" customHeight="1">
      <c r="A21" s="25" t="s">
        <v>110</v>
      </c>
      <c r="B21" s="8">
        <v>164</v>
      </c>
      <c r="C21" s="9">
        <v>369</v>
      </c>
      <c r="D21" s="8"/>
      <c r="E21" s="9"/>
    </row>
    <row r="22" spans="1:5" ht="24.75" customHeight="1">
      <c r="A22" s="25" t="s">
        <v>87</v>
      </c>
      <c r="B22" s="8"/>
      <c r="C22" s="9"/>
      <c r="D22" s="8">
        <v>2</v>
      </c>
      <c r="E22" s="9">
        <v>40</v>
      </c>
    </row>
    <row r="23" spans="1:5" ht="18.75" customHeight="1" thickBot="1">
      <c r="A23" s="23" t="s">
        <v>43</v>
      </c>
      <c r="B23" s="13">
        <f>4276+6527</f>
        <v>10803</v>
      </c>
      <c r="C23" s="24">
        <v>0</v>
      </c>
      <c r="D23" s="13">
        <f>5134+163+1681+10626</f>
        <v>17604</v>
      </c>
      <c r="E23" s="24"/>
    </row>
    <row r="24" spans="1:5" ht="21.75" customHeight="1" thickBot="1">
      <c r="A24" s="10" t="s">
        <v>10</v>
      </c>
      <c r="B24" s="11">
        <f>SUM(B5:B23)</f>
        <v>18581</v>
      </c>
      <c r="C24" s="12">
        <f>SUM(C5:C23)</f>
        <v>14446.95</v>
      </c>
      <c r="D24" s="11">
        <f>SUM(D5:D23)</f>
        <v>22765</v>
      </c>
      <c r="E24" s="12">
        <f>SUM(E5:E23)</f>
        <v>10718</v>
      </c>
    </row>
    <row r="25" spans="1:5" ht="25.5" customHeight="1">
      <c r="A25" s="29" t="s">
        <v>24</v>
      </c>
      <c r="B25" s="30"/>
      <c r="C25" s="31"/>
      <c r="D25" s="30"/>
      <c r="E25" s="31"/>
    </row>
    <row r="26" spans="1:5" ht="19.5" customHeight="1">
      <c r="A26" s="32" t="s">
        <v>76</v>
      </c>
      <c r="B26" s="13">
        <v>485</v>
      </c>
      <c r="C26" s="14">
        <v>0</v>
      </c>
      <c r="D26" s="13">
        <v>501</v>
      </c>
      <c r="E26" s="14">
        <v>0</v>
      </c>
    </row>
    <row r="27" spans="1:5" ht="18.75" customHeight="1">
      <c r="A27" s="7" t="s">
        <v>38</v>
      </c>
      <c r="B27" s="8"/>
      <c r="C27" s="9"/>
      <c r="D27" s="8"/>
      <c r="E27" s="9"/>
    </row>
    <row r="28" spans="1:5" ht="18.75" customHeight="1">
      <c r="A28" s="7" t="s">
        <v>27</v>
      </c>
      <c r="B28" s="8"/>
      <c r="C28" s="9"/>
      <c r="D28" s="8"/>
      <c r="E28" s="9"/>
    </row>
    <row r="29" spans="1:5" ht="18.75" customHeight="1">
      <c r="A29" s="7" t="s">
        <v>28</v>
      </c>
      <c r="B29" s="8"/>
      <c r="C29" s="9"/>
      <c r="D29" s="8"/>
      <c r="E29" s="9"/>
    </row>
    <row r="30" spans="1:5" ht="18.75" customHeight="1" thickBot="1">
      <c r="A30" s="7" t="s">
        <v>42</v>
      </c>
      <c r="B30" s="8"/>
      <c r="C30" s="9"/>
      <c r="D30" s="8"/>
      <c r="E30" s="9"/>
    </row>
    <row r="31" spans="1:5" ht="21.75" customHeight="1" thickBot="1">
      <c r="A31" s="10" t="s">
        <v>12</v>
      </c>
      <c r="B31" s="11">
        <f>SUM(B26:B30)</f>
        <v>485</v>
      </c>
      <c r="C31" s="12">
        <f>SUM(C26:C27)</f>
        <v>0</v>
      </c>
      <c r="D31" s="11">
        <f>SUM(D26:D30)</f>
        <v>501</v>
      </c>
      <c r="E31" s="12">
        <f>SUM(E26:E27)</f>
        <v>0</v>
      </c>
    </row>
    <row r="32" spans="1:5" s="17" customFormat="1" ht="21.75" customHeight="1" thickBot="1">
      <c r="A32" s="16" t="s">
        <v>13</v>
      </c>
      <c r="B32" s="11">
        <f>B31+B24</f>
        <v>19066</v>
      </c>
      <c r="C32" s="12">
        <f>C31+C24</f>
        <v>14446.95</v>
      </c>
      <c r="D32" s="11">
        <f>D31+D24</f>
        <v>23266</v>
      </c>
      <c r="E32" s="12">
        <f>E31+E24</f>
        <v>10718</v>
      </c>
    </row>
    <row r="35" spans="2:4" ht="12.75">
      <c r="B35" s="22"/>
      <c r="D35" s="22"/>
    </row>
    <row r="37" spans="2:4" ht="12.75">
      <c r="B37" s="22"/>
      <c r="D37" s="22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87" r:id="rId1"/>
  <headerFooter alignWithMargins="0">
    <oddHeader>&amp;C&amp;"Arial,Fett"&amp;14
RIM Engelskirchen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workbookViewId="0" topLeftCell="A22">
      <selection activeCell="B37" sqref="B37:E37"/>
    </sheetView>
  </sheetViews>
  <sheetFormatPr defaultColWidth="11.421875" defaultRowHeight="12.75"/>
  <cols>
    <col min="1" max="1" width="47.57421875" style="0" customWidth="1"/>
    <col min="2" max="2" width="21.28125" style="0" customWidth="1"/>
    <col min="3" max="3" width="21.00390625" style="0" customWidth="1"/>
    <col min="4" max="4" width="21.28125" style="0" customWidth="1"/>
    <col min="5" max="5" width="21.00390625" style="0" customWidth="1"/>
    <col min="6" max="6" width="25.57421875" style="0" customWidth="1"/>
  </cols>
  <sheetData>
    <row r="1" ht="13.5" thickBot="1"/>
    <row r="2" spans="1:5" ht="16.5" thickBot="1">
      <c r="A2" s="1"/>
      <c r="B2" s="2" t="s">
        <v>0</v>
      </c>
      <c r="C2" s="2" t="s">
        <v>1</v>
      </c>
      <c r="D2" s="2" t="s">
        <v>0</v>
      </c>
      <c r="E2" s="2" t="s">
        <v>1</v>
      </c>
    </row>
    <row r="3" spans="1:5" ht="26.25" customHeight="1" thickBot="1">
      <c r="A3" s="1" t="s">
        <v>14</v>
      </c>
      <c r="B3" s="3" t="s">
        <v>74</v>
      </c>
      <c r="C3" s="3" t="s">
        <v>74</v>
      </c>
      <c r="D3" s="3" t="s">
        <v>75</v>
      </c>
      <c r="E3" s="3" t="s">
        <v>75</v>
      </c>
    </row>
    <row r="4" spans="1:5" ht="26.25" customHeight="1">
      <c r="A4" s="4" t="s">
        <v>3</v>
      </c>
      <c r="B4" s="5"/>
      <c r="C4" s="6"/>
      <c r="D4" s="5"/>
      <c r="E4" s="6"/>
    </row>
    <row r="5" spans="1:5" ht="24.75" customHeight="1">
      <c r="A5" s="25" t="s">
        <v>111</v>
      </c>
      <c r="B5" s="8">
        <v>215</v>
      </c>
      <c r="C5" s="9">
        <v>451</v>
      </c>
      <c r="D5" s="8">
        <v>919</v>
      </c>
      <c r="E5" s="9">
        <v>3676</v>
      </c>
    </row>
    <row r="6" spans="1:5" ht="24.75" customHeight="1">
      <c r="A6" s="25" t="s">
        <v>54</v>
      </c>
      <c r="B6" s="8">
        <v>1988</v>
      </c>
      <c r="C6" s="9">
        <v>6954.5</v>
      </c>
      <c r="D6" s="8">
        <v>2387</v>
      </c>
      <c r="E6" s="9">
        <v>8354.5</v>
      </c>
    </row>
    <row r="7" spans="1:5" ht="24.75" customHeight="1">
      <c r="A7" s="25" t="s">
        <v>99</v>
      </c>
      <c r="B7" s="8">
        <v>214</v>
      </c>
      <c r="C7" s="9">
        <v>215.15</v>
      </c>
      <c r="D7" s="8">
        <v>72</v>
      </c>
      <c r="E7" s="9">
        <v>180</v>
      </c>
    </row>
    <row r="8" spans="1:5" ht="24.75" customHeight="1">
      <c r="A8" s="25" t="s">
        <v>100</v>
      </c>
      <c r="B8" s="8">
        <v>1287</v>
      </c>
      <c r="C8" s="9">
        <v>1434.8</v>
      </c>
      <c r="D8" s="8">
        <v>9</v>
      </c>
      <c r="E8" s="9">
        <v>18</v>
      </c>
    </row>
    <row r="9" spans="1:5" ht="24.75" customHeight="1">
      <c r="A9" s="25" t="s">
        <v>112</v>
      </c>
      <c r="B9" s="8">
        <v>228</v>
      </c>
      <c r="C9" s="9">
        <v>653.91</v>
      </c>
      <c r="D9" s="8">
        <v>244</v>
      </c>
      <c r="E9" s="9">
        <v>629</v>
      </c>
    </row>
    <row r="10" spans="1:5" ht="24.75" customHeight="1">
      <c r="A10" s="25" t="s">
        <v>84</v>
      </c>
      <c r="B10" s="8">
        <v>1125</v>
      </c>
      <c r="C10" s="9">
        <v>1125</v>
      </c>
      <c r="D10" s="8"/>
      <c r="E10" s="9"/>
    </row>
    <row r="11" spans="1:5" ht="24.75" customHeight="1">
      <c r="A11" s="27" t="s">
        <v>98</v>
      </c>
      <c r="B11" s="8">
        <v>1098</v>
      </c>
      <c r="C11" s="9">
        <v>2061.5</v>
      </c>
      <c r="D11" s="8">
        <v>185.4</v>
      </c>
      <c r="E11" s="9">
        <v>1479.5</v>
      </c>
    </row>
    <row r="12" spans="1:5" ht="24.75" customHeight="1">
      <c r="A12" s="25" t="s">
        <v>113</v>
      </c>
      <c r="B12" s="8">
        <v>424</v>
      </c>
      <c r="C12" s="9">
        <v>450.5</v>
      </c>
      <c r="D12" s="8">
        <v>964</v>
      </c>
      <c r="E12" s="9">
        <v>1201</v>
      </c>
    </row>
    <row r="13" spans="1:5" ht="24.75" customHeight="1">
      <c r="A13" s="25" t="s">
        <v>114</v>
      </c>
      <c r="B13" s="8"/>
      <c r="C13" s="9"/>
      <c r="D13" s="8"/>
      <c r="E13" s="9"/>
    </row>
    <row r="14" spans="1:5" ht="24.75" customHeight="1">
      <c r="A14" s="25" t="s">
        <v>115</v>
      </c>
      <c r="B14" s="8"/>
      <c r="C14" s="9"/>
      <c r="D14" s="8"/>
      <c r="E14" s="9"/>
    </row>
    <row r="15" spans="1:5" ht="24.75" customHeight="1">
      <c r="A15" s="25" t="s">
        <v>116</v>
      </c>
      <c r="B15" s="8"/>
      <c r="C15" s="9"/>
      <c r="D15" s="8"/>
      <c r="E15" s="9"/>
    </row>
    <row r="16" spans="1:5" ht="24.75" customHeight="1">
      <c r="A16" s="25" t="s">
        <v>117</v>
      </c>
      <c r="B16" s="8"/>
      <c r="C16" s="9"/>
      <c r="D16" s="8"/>
      <c r="E16" s="9"/>
    </row>
    <row r="17" spans="1:5" ht="24.75" customHeight="1">
      <c r="A17" s="25" t="s">
        <v>118</v>
      </c>
      <c r="B17" s="8"/>
      <c r="C17" s="9"/>
      <c r="D17" s="8"/>
      <c r="E17" s="9"/>
    </row>
    <row r="18" spans="1:5" ht="24.75" customHeight="1">
      <c r="A18" s="25" t="s">
        <v>119</v>
      </c>
      <c r="B18" s="8"/>
      <c r="C18" s="9"/>
      <c r="D18" s="8"/>
      <c r="E18" s="9"/>
    </row>
    <row r="19" spans="1:5" ht="24.75" customHeight="1">
      <c r="A19" s="25" t="s">
        <v>120</v>
      </c>
      <c r="B19" s="8"/>
      <c r="C19" s="9"/>
      <c r="D19" s="8"/>
      <c r="E19" s="9"/>
    </row>
    <row r="20" spans="1:5" ht="24.75" customHeight="1">
      <c r="A20" s="25" t="s">
        <v>121</v>
      </c>
      <c r="B20" s="8">
        <v>887</v>
      </c>
      <c r="C20" s="9">
        <v>5961.17</v>
      </c>
      <c r="D20" s="8"/>
      <c r="E20" s="9"/>
    </row>
    <row r="21" spans="1:5" ht="24.75" customHeight="1">
      <c r="A21" s="25" t="s">
        <v>122</v>
      </c>
      <c r="B21" s="8"/>
      <c r="C21" s="9"/>
      <c r="D21" s="8"/>
      <c r="E21" s="9"/>
    </row>
    <row r="22" spans="1:5" ht="18.75" customHeight="1" thickBot="1">
      <c r="A22" s="23" t="s">
        <v>44</v>
      </c>
      <c r="B22" s="13">
        <v>11213</v>
      </c>
      <c r="C22" s="9">
        <v>0</v>
      </c>
      <c r="D22" s="13">
        <v>13570</v>
      </c>
      <c r="E22" s="9"/>
    </row>
    <row r="23" spans="1:5" ht="21.75" customHeight="1" thickBot="1">
      <c r="A23" s="10" t="s">
        <v>10</v>
      </c>
      <c r="B23" s="11">
        <f>SUM(B5:B22)</f>
        <v>18679</v>
      </c>
      <c r="C23" s="12">
        <f>SUM(C5:C22)</f>
        <v>19307.53</v>
      </c>
      <c r="D23" s="11">
        <f>SUM(D5:D22)</f>
        <v>18350.4</v>
      </c>
      <c r="E23" s="12">
        <f>SUM(E5:E22)</f>
        <v>15538</v>
      </c>
    </row>
    <row r="24" spans="1:5" ht="25.5" customHeight="1">
      <c r="A24" s="29" t="s">
        <v>24</v>
      </c>
      <c r="B24" s="30"/>
      <c r="C24" s="31"/>
      <c r="D24" s="30"/>
      <c r="E24" s="31"/>
    </row>
    <row r="25" spans="1:5" ht="25.5" customHeight="1">
      <c r="A25" s="19" t="s">
        <v>76</v>
      </c>
      <c r="B25" s="8">
        <v>549</v>
      </c>
      <c r="C25" s="9">
        <v>0</v>
      </c>
      <c r="D25" s="37">
        <v>691</v>
      </c>
      <c r="E25" s="9">
        <v>0</v>
      </c>
    </row>
    <row r="26" spans="1:6" ht="27" customHeight="1">
      <c r="A26" s="36" t="s">
        <v>45</v>
      </c>
      <c r="B26" s="35"/>
      <c r="C26" s="24"/>
      <c r="E26" s="24"/>
      <c r="F26" s="18" t="s">
        <v>46</v>
      </c>
    </row>
    <row r="27" spans="1:5" ht="18.75" customHeight="1">
      <c r="A27" s="7" t="s">
        <v>22</v>
      </c>
      <c r="B27" s="8"/>
      <c r="C27" s="9"/>
      <c r="D27" s="8"/>
      <c r="E27" s="9"/>
    </row>
    <row r="28" spans="1:6" ht="42.75" customHeight="1">
      <c r="A28" s="7" t="s">
        <v>26</v>
      </c>
      <c r="B28" s="8"/>
      <c r="C28" s="9"/>
      <c r="E28" s="9"/>
      <c r="F28" s="18" t="s">
        <v>47</v>
      </c>
    </row>
    <row r="29" spans="1:5" ht="18.75" customHeight="1">
      <c r="A29" s="7" t="s">
        <v>39</v>
      </c>
      <c r="B29" s="8"/>
      <c r="C29" s="9"/>
      <c r="D29" s="8"/>
      <c r="E29" s="9"/>
    </row>
    <row r="30" spans="1:5" ht="18.75" customHeight="1">
      <c r="A30" s="7" t="s">
        <v>48</v>
      </c>
      <c r="B30" s="8"/>
      <c r="C30" s="9"/>
      <c r="D30" s="8"/>
      <c r="E30" s="9"/>
    </row>
    <row r="31" spans="1:5" ht="18.75" customHeight="1">
      <c r="A31" s="7" t="s">
        <v>49</v>
      </c>
      <c r="B31" s="8"/>
      <c r="C31" s="9"/>
      <c r="D31" s="8"/>
      <c r="E31" s="9"/>
    </row>
    <row r="32" spans="1:5" ht="18.75" customHeight="1">
      <c r="A32" s="7" t="s">
        <v>41</v>
      </c>
      <c r="B32" s="8"/>
      <c r="C32" s="9"/>
      <c r="D32" s="8"/>
      <c r="E32" s="9"/>
    </row>
    <row r="33" spans="1:5" ht="18.75" customHeight="1">
      <c r="A33" s="7" t="s">
        <v>27</v>
      </c>
      <c r="B33" s="8"/>
      <c r="C33" s="9"/>
      <c r="D33" s="8"/>
      <c r="E33" s="9"/>
    </row>
    <row r="34" spans="1:5" ht="18.75" customHeight="1">
      <c r="A34" s="7" t="s">
        <v>28</v>
      </c>
      <c r="B34" s="8"/>
      <c r="C34" s="9"/>
      <c r="D34" s="8"/>
      <c r="E34" s="9"/>
    </row>
    <row r="35" spans="1:5" ht="18.75" customHeight="1">
      <c r="A35" s="7" t="s">
        <v>42</v>
      </c>
      <c r="B35" s="8"/>
      <c r="C35" s="9"/>
      <c r="D35" s="8"/>
      <c r="E35" s="9"/>
    </row>
    <row r="36" spans="1:5" ht="18.75" customHeight="1" thickBot="1">
      <c r="A36" s="7" t="s">
        <v>50</v>
      </c>
      <c r="B36" s="8"/>
      <c r="C36" s="9"/>
      <c r="D36" s="8"/>
      <c r="E36" s="9"/>
    </row>
    <row r="37" spans="1:5" ht="21.75" customHeight="1" thickBot="1">
      <c r="A37" s="10" t="s">
        <v>12</v>
      </c>
      <c r="B37" s="11">
        <f>SUM(B25:B36)</f>
        <v>549</v>
      </c>
      <c r="C37" s="12">
        <f>SUM(C25:C28)</f>
        <v>0</v>
      </c>
      <c r="D37" s="11">
        <f>SUM(D25:D36)</f>
        <v>691</v>
      </c>
      <c r="E37" s="12">
        <f>SUM(E25:E28)</f>
        <v>0</v>
      </c>
    </row>
    <row r="38" spans="1:5" s="17" customFormat="1" ht="21.75" customHeight="1" thickBot="1">
      <c r="A38" s="16" t="s">
        <v>13</v>
      </c>
      <c r="B38" s="11">
        <f>B37+B23</f>
        <v>19228</v>
      </c>
      <c r="C38" s="12">
        <f>C37+C23</f>
        <v>19307.53</v>
      </c>
      <c r="D38" s="11">
        <f>D37+D23</f>
        <v>19041.4</v>
      </c>
      <c r="E38" s="12">
        <f>E37+E23</f>
        <v>15538</v>
      </c>
    </row>
    <row r="41" spans="2:4" ht="12.75">
      <c r="B41" s="22"/>
      <c r="D41" s="22"/>
    </row>
  </sheetData>
  <printOptions horizontalCentered="1" verticalCentered="1"/>
  <pageMargins left="0.7086614173228347" right="0.7874015748031497" top="0.984251968503937" bottom="0.5905511811023623" header="0.5118110236220472" footer="0.5118110236220472"/>
  <pageSetup fitToHeight="1" fitToWidth="1" horizontalDpi="300" verticalDpi="300" orientation="portrait" paperSize="9" scale="62" r:id="rId1"/>
  <headerFooter alignWithMargins="0">
    <oddHeader>&amp;C&amp;"Arial,Fett"&amp;14Vorlage 2005
RIM Euskirchen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rv00001</dc:creator>
  <cp:keywords/>
  <dc:description/>
  <cp:lastModifiedBy>Jung Petra</cp:lastModifiedBy>
  <cp:lastPrinted>2005-09-21T10:38:58Z</cp:lastPrinted>
  <dcterms:created xsi:type="dcterms:W3CDTF">2005-09-21T08:01:28Z</dcterms:created>
  <dcterms:modified xsi:type="dcterms:W3CDTF">2005-09-23T07:35:10Z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-1451191753</vt:i4>
  </property>
  <property fmtid="{D5CDD505-2E9C-101B-9397-08002B2CF9AE}" pid="3" name="_EmailSubject">
    <vt:lpwstr>Anfrage Kulturausschuss: Besucherzahlen 2003 und 2004</vt:lpwstr>
  </property>
  <property fmtid="{D5CDD505-2E9C-101B-9397-08002B2CF9AE}" pid="4" name="_AuthorEmail">
    <vt:lpwstr>m.debbagh@rheinlandkultur.de</vt:lpwstr>
  </property>
  <property fmtid="{D5CDD505-2E9C-101B-9397-08002B2CF9AE}" pid="5" name="_AuthorEmailDisplayName">
    <vt:lpwstr>Debbagh, Monir</vt:lpwstr>
  </property>
  <property fmtid="{D5CDD505-2E9C-101B-9397-08002B2CF9AE}" pid="6" name="_ReviewingToolsShownOnce">
    <vt:lpwstr/>
  </property>
</Properties>
</file>